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Users\archb\Desktop\Nový priečinok (2)\"/>
    </mc:Choice>
  </mc:AlternateContent>
  <xr:revisionPtr revIDLastSave="0" documentId="13_ncr:1_{492CA0FE-8577-4246-9FA4-90B044571C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ácia stavby" sheetId="1" r:id="rId1"/>
    <sheet name="BL - Bleskozvod a uzemnenie" sheetId="2" r:id="rId2"/>
    <sheet name="FTV - Fotovoltický zdroj" sheetId="3" r:id="rId3"/>
    <sheet name="RFTVE - Rozvádzač" sheetId="4" r:id="rId4"/>
    <sheet name="RH - Rozvádzač" sheetId="5" r:id="rId5"/>
    <sheet name="SV - Umelé osvetlenie, vn..." sheetId="6" r:id="rId6"/>
  </sheets>
  <definedNames>
    <definedName name="_xlnm._FilterDatabase" localSheetId="1" hidden="1">'BL - Bleskozvod a uzemnenie'!$C$119:$L$174</definedName>
    <definedName name="_xlnm._FilterDatabase" localSheetId="2" hidden="1">'FTV - Fotovoltický zdroj'!$C$120:$L$166</definedName>
    <definedName name="_xlnm._FilterDatabase" localSheetId="3" hidden="1">'RFTVE - Rozvádzač'!$C$121:$L$147</definedName>
    <definedName name="_xlnm._FilterDatabase" localSheetId="4" hidden="1">'RH - Rozvádzač'!$C$121:$L$135</definedName>
    <definedName name="_xlnm._FilterDatabase" localSheetId="5" hidden="1">'SV - Umelé osvetlenie, vn...'!$C$120:$L$195</definedName>
    <definedName name="_xlnm.Print_Titles" localSheetId="1">'BL - Bleskozvod a uzemnenie'!$119:$119</definedName>
    <definedName name="_xlnm.Print_Titles" localSheetId="2">'FTV - Fotovoltický zdroj'!$120:$120</definedName>
    <definedName name="_xlnm.Print_Titles" localSheetId="0">'Rekapitulácia stavby'!$92:$92</definedName>
    <definedName name="_xlnm.Print_Titles" localSheetId="3">'RFTVE - Rozvádzač'!$121:$121</definedName>
    <definedName name="_xlnm.Print_Titles" localSheetId="4">'RH - Rozvádzač'!$121:$121</definedName>
    <definedName name="_xlnm.Print_Titles" localSheetId="5">'SV - Umelé osvetlenie, vn...'!$120:$120</definedName>
    <definedName name="_xlnm.Print_Area" localSheetId="1">'BL - Bleskozvod a uzemnenie'!$C$4:$K$76,'BL - Bleskozvod a uzemnenie'!$C$82:$K$101,'BL - Bleskozvod a uzemnenie'!$C$107:$K$174</definedName>
    <definedName name="_xlnm.Print_Area" localSheetId="2">'FTV - Fotovoltický zdroj'!$C$4:$K$76,'FTV - Fotovoltický zdroj'!$C$82:$K$102,'FTV - Fotovoltický zdroj'!$C$108:$K$166</definedName>
    <definedName name="_xlnm.Print_Area" localSheetId="0">'Rekapitulácia stavby'!$D$4:$AO$76,'Rekapitulácia stavby'!$C$82:$AQ$101</definedName>
    <definedName name="_xlnm.Print_Area" localSheetId="3">'RFTVE - Rozvádzač'!$C$4:$K$76,'RFTVE - Rozvádzač'!$C$82:$K$101,'RFTVE - Rozvádzač'!$C$107:$K$147</definedName>
    <definedName name="_xlnm.Print_Area" localSheetId="4">'RH - Rozvádzač'!$C$4:$K$76,'RH - Rozvádzač'!$C$82:$K$101,'RH - Rozvádzač'!$C$107:$K$135</definedName>
    <definedName name="_xlnm.Print_Area" localSheetId="5">'SV - Umelé osvetlenie, vn...'!$C$4:$K$76,'SV - Umelé osvetlenie, vn...'!$C$82:$K$102,'SV - Umelé osvetlenie, vn...'!$C$108:$K$195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9" i="6" l="1"/>
  <c r="K38" i="6"/>
  <c r="BA100" i="1"/>
  <c r="K37" i="6"/>
  <c r="AZ100" i="1"/>
  <c r="BI195" i="6"/>
  <c r="BH195" i="6"/>
  <c r="BG195" i="6"/>
  <c r="BE195" i="6"/>
  <c r="X195" i="6"/>
  <c r="X194" i="6" s="1"/>
  <c r="V195" i="6"/>
  <c r="V194" i="6" s="1"/>
  <c r="T195" i="6"/>
  <c r="T194" i="6"/>
  <c r="P195" i="6"/>
  <c r="BI193" i="6"/>
  <c r="BH193" i="6"/>
  <c r="BG193" i="6"/>
  <c r="BE193" i="6"/>
  <c r="X193" i="6"/>
  <c r="V193" i="6"/>
  <c r="T193" i="6"/>
  <c r="P193" i="6"/>
  <c r="BI192" i="6"/>
  <c r="BH192" i="6"/>
  <c r="BG192" i="6"/>
  <c r="BE192" i="6"/>
  <c r="X192" i="6"/>
  <c r="V192" i="6"/>
  <c r="T192" i="6"/>
  <c r="P192" i="6"/>
  <c r="K192" i="6" s="1"/>
  <c r="BF192" i="6" s="1"/>
  <c r="BI191" i="6"/>
  <c r="BH191" i="6"/>
  <c r="BG191" i="6"/>
  <c r="BE191" i="6"/>
  <c r="X191" i="6"/>
  <c r="V191" i="6"/>
  <c r="T191" i="6"/>
  <c r="P191" i="6"/>
  <c r="BI190" i="6"/>
  <c r="BH190" i="6"/>
  <c r="BG190" i="6"/>
  <c r="BE190" i="6"/>
  <c r="X190" i="6"/>
  <c r="V190" i="6"/>
  <c r="T190" i="6"/>
  <c r="P190" i="6"/>
  <c r="BI189" i="6"/>
  <c r="BH189" i="6"/>
  <c r="BG189" i="6"/>
  <c r="BE189" i="6"/>
  <c r="X189" i="6"/>
  <c r="V189" i="6"/>
  <c r="T189" i="6"/>
  <c r="P189" i="6"/>
  <c r="BK189" i="6" s="1"/>
  <c r="BI187" i="6"/>
  <c r="BH187" i="6"/>
  <c r="BG187" i="6"/>
  <c r="BE187" i="6"/>
  <c r="X187" i="6"/>
  <c r="V187" i="6"/>
  <c r="T187" i="6"/>
  <c r="P187" i="6"/>
  <c r="BI185" i="6"/>
  <c r="BH185" i="6"/>
  <c r="BG185" i="6"/>
  <c r="BE185" i="6"/>
  <c r="X185" i="6"/>
  <c r="V185" i="6"/>
  <c r="T185" i="6"/>
  <c r="P185" i="6"/>
  <c r="BI184" i="6"/>
  <c r="BH184" i="6"/>
  <c r="BG184" i="6"/>
  <c r="BE184" i="6"/>
  <c r="X184" i="6"/>
  <c r="V184" i="6"/>
  <c r="T184" i="6"/>
  <c r="P184" i="6"/>
  <c r="K184" i="6" s="1"/>
  <c r="BF184" i="6" s="1"/>
  <c r="BI183" i="6"/>
  <c r="BH183" i="6"/>
  <c r="BG183" i="6"/>
  <c r="BE183" i="6"/>
  <c r="X183" i="6"/>
  <c r="V183" i="6"/>
  <c r="T183" i="6"/>
  <c r="P183" i="6"/>
  <c r="BI182" i="6"/>
  <c r="BH182" i="6"/>
  <c r="BG182" i="6"/>
  <c r="BE182" i="6"/>
  <c r="X182" i="6"/>
  <c r="V182" i="6"/>
  <c r="T182" i="6"/>
  <c r="P182" i="6"/>
  <c r="BI181" i="6"/>
  <c r="BH181" i="6"/>
  <c r="BG181" i="6"/>
  <c r="BE181" i="6"/>
  <c r="X181" i="6"/>
  <c r="V181" i="6"/>
  <c r="T181" i="6"/>
  <c r="P181" i="6"/>
  <c r="BK181" i="6" s="1"/>
  <c r="BI180" i="6"/>
  <c r="BH180" i="6"/>
  <c r="BG180" i="6"/>
  <c r="BE180" i="6"/>
  <c r="X180" i="6"/>
  <c r="V180" i="6"/>
  <c r="T180" i="6"/>
  <c r="P180" i="6"/>
  <c r="BI179" i="6"/>
  <c r="BH179" i="6"/>
  <c r="BG179" i="6"/>
  <c r="BE179" i="6"/>
  <c r="X179" i="6"/>
  <c r="V179" i="6"/>
  <c r="T179" i="6"/>
  <c r="P179" i="6"/>
  <c r="BI178" i="6"/>
  <c r="BH178" i="6"/>
  <c r="BG178" i="6"/>
  <c r="BE178" i="6"/>
  <c r="X178" i="6"/>
  <c r="V178" i="6"/>
  <c r="T178" i="6"/>
  <c r="P178" i="6"/>
  <c r="BK178" i="6" s="1"/>
  <c r="BI177" i="6"/>
  <c r="BH177" i="6"/>
  <c r="BG177" i="6"/>
  <c r="BE177" i="6"/>
  <c r="X177" i="6"/>
  <c r="V177" i="6"/>
  <c r="T177" i="6"/>
  <c r="P177" i="6"/>
  <c r="BI176" i="6"/>
  <c r="BH176" i="6"/>
  <c r="BG176" i="6"/>
  <c r="BE176" i="6"/>
  <c r="X176" i="6"/>
  <c r="V176" i="6"/>
  <c r="T176" i="6"/>
  <c r="P176" i="6"/>
  <c r="BI175" i="6"/>
  <c r="BH175" i="6"/>
  <c r="BG175" i="6"/>
  <c r="BE175" i="6"/>
  <c r="X175" i="6"/>
  <c r="V175" i="6"/>
  <c r="T175" i="6"/>
  <c r="P175" i="6"/>
  <c r="BK175" i="6" s="1"/>
  <c r="BI174" i="6"/>
  <c r="BH174" i="6"/>
  <c r="BG174" i="6"/>
  <c r="BE174" i="6"/>
  <c r="X174" i="6"/>
  <c r="V174" i="6"/>
  <c r="T174" i="6"/>
  <c r="P174" i="6"/>
  <c r="BI173" i="6"/>
  <c r="BH173" i="6"/>
  <c r="BG173" i="6"/>
  <c r="BE173" i="6"/>
  <c r="X173" i="6"/>
  <c r="V173" i="6"/>
  <c r="T173" i="6"/>
  <c r="P173" i="6"/>
  <c r="BI172" i="6"/>
  <c r="BH172" i="6"/>
  <c r="BG172" i="6"/>
  <c r="BE172" i="6"/>
  <c r="X172" i="6"/>
  <c r="V172" i="6"/>
  <c r="T172" i="6"/>
  <c r="P172" i="6"/>
  <c r="BK172" i="6" s="1"/>
  <c r="BI171" i="6"/>
  <c r="BH171" i="6"/>
  <c r="BG171" i="6"/>
  <c r="BE171" i="6"/>
  <c r="X171" i="6"/>
  <c r="V171" i="6"/>
  <c r="T171" i="6"/>
  <c r="P171" i="6"/>
  <c r="BI170" i="6"/>
  <c r="BH170" i="6"/>
  <c r="BG170" i="6"/>
  <c r="BE170" i="6"/>
  <c r="X170" i="6"/>
  <c r="V170" i="6"/>
  <c r="T170" i="6"/>
  <c r="P170" i="6"/>
  <c r="BI169" i="6"/>
  <c r="BH169" i="6"/>
  <c r="BG169" i="6"/>
  <c r="BE169" i="6"/>
  <c r="X169" i="6"/>
  <c r="V169" i="6"/>
  <c r="T169" i="6"/>
  <c r="P169" i="6"/>
  <c r="K169" i="6" s="1"/>
  <c r="BF169" i="6" s="1"/>
  <c r="BI168" i="6"/>
  <c r="BH168" i="6"/>
  <c r="BG168" i="6"/>
  <c r="BE168" i="6"/>
  <c r="X168" i="6"/>
  <c r="V168" i="6"/>
  <c r="T168" i="6"/>
  <c r="P168" i="6"/>
  <c r="BI167" i="6"/>
  <c r="BH167" i="6"/>
  <c r="BG167" i="6"/>
  <c r="BE167" i="6"/>
  <c r="X167" i="6"/>
  <c r="V167" i="6"/>
  <c r="T167" i="6"/>
  <c r="P167" i="6"/>
  <c r="BI166" i="6"/>
  <c r="BH166" i="6"/>
  <c r="BG166" i="6"/>
  <c r="BE166" i="6"/>
  <c r="X166" i="6"/>
  <c r="V166" i="6"/>
  <c r="T166" i="6"/>
  <c r="P166" i="6"/>
  <c r="BK166" i="6" s="1"/>
  <c r="BI165" i="6"/>
  <c r="BH165" i="6"/>
  <c r="BG165" i="6"/>
  <c r="BE165" i="6"/>
  <c r="X165" i="6"/>
  <c r="V165" i="6"/>
  <c r="T165" i="6"/>
  <c r="P165" i="6"/>
  <c r="BI164" i="6"/>
  <c r="BH164" i="6"/>
  <c r="BG164" i="6"/>
  <c r="BE164" i="6"/>
  <c r="X164" i="6"/>
  <c r="V164" i="6"/>
  <c r="T164" i="6"/>
  <c r="P164" i="6"/>
  <c r="BI163" i="6"/>
  <c r="BH163" i="6"/>
  <c r="BG163" i="6"/>
  <c r="BE163" i="6"/>
  <c r="X163" i="6"/>
  <c r="V163" i="6"/>
  <c r="T163" i="6"/>
  <c r="P163" i="6"/>
  <c r="BK163" i="6" s="1"/>
  <c r="BI162" i="6"/>
  <c r="BH162" i="6"/>
  <c r="BG162" i="6"/>
  <c r="BE162" i="6"/>
  <c r="X162" i="6"/>
  <c r="V162" i="6"/>
  <c r="T162" i="6"/>
  <c r="P162" i="6"/>
  <c r="BI161" i="6"/>
  <c r="BH161" i="6"/>
  <c r="BG161" i="6"/>
  <c r="BE161" i="6"/>
  <c r="X161" i="6"/>
  <c r="V161" i="6"/>
  <c r="T161" i="6"/>
  <c r="P161" i="6"/>
  <c r="BI160" i="6"/>
  <c r="BH160" i="6"/>
  <c r="BG160" i="6"/>
  <c r="BE160" i="6"/>
  <c r="X160" i="6"/>
  <c r="V160" i="6"/>
  <c r="T160" i="6"/>
  <c r="P160" i="6"/>
  <c r="K160" i="6" s="1"/>
  <c r="BF160" i="6" s="1"/>
  <c r="BI158" i="6"/>
  <c r="BH158" i="6"/>
  <c r="BG158" i="6"/>
  <c r="BE158" i="6"/>
  <c r="X158" i="6"/>
  <c r="V158" i="6"/>
  <c r="T158" i="6"/>
  <c r="P158" i="6"/>
  <c r="BI157" i="6"/>
  <c r="BH157" i="6"/>
  <c r="BG157" i="6"/>
  <c r="BE157" i="6"/>
  <c r="X157" i="6"/>
  <c r="V157" i="6"/>
  <c r="T157" i="6"/>
  <c r="P157" i="6"/>
  <c r="BI155" i="6"/>
  <c r="BH155" i="6"/>
  <c r="BG155" i="6"/>
  <c r="BE155" i="6"/>
  <c r="X155" i="6"/>
  <c r="V155" i="6"/>
  <c r="T155" i="6"/>
  <c r="P155" i="6"/>
  <c r="BI154" i="6"/>
  <c r="BH154" i="6"/>
  <c r="BG154" i="6"/>
  <c r="BE154" i="6"/>
  <c r="X154" i="6"/>
  <c r="V154" i="6"/>
  <c r="T154" i="6"/>
  <c r="P154" i="6"/>
  <c r="BI152" i="6"/>
  <c r="BH152" i="6"/>
  <c r="BG152" i="6"/>
  <c r="BE152" i="6"/>
  <c r="X152" i="6"/>
  <c r="V152" i="6"/>
  <c r="T152" i="6"/>
  <c r="P152" i="6"/>
  <c r="BI151" i="6"/>
  <c r="BH151" i="6"/>
  <c r="BG151" i="6"/>
  <c r="BE151" i="6"/>
  <c r="X151" i="6"/>
  <c r="V151" i="6"/>
  <c r="T151" i="6"/>
  <c r="P151" i="6"/>
  <c r="K151" i="6" s="1"/>
  <c r="BF151" i="6" s="1"/>
  <c r="BI150" i="6"/>
  <c r="BH150" i="6"/>
  <c r="BG150" i="6"/>
  <c r="BE150" i="6"/>
  <c r="X150" i="6"/>
  <c r="V150" i="6"/>
  <c r="T150" i="6"/>
  <c r="P150" i="6"/>
  <c r="BI148" i="6"/>
  <c r="BH148" i="6"/>
  <c r="BG148" i="6"/>
  <c r="BE148" i="6"/>
  <c r="X148" i="6"/>
  <c r="V148" i="6"/>
  <c r="T148" i="6"/>
  <c r="P148" i="6"/>
  <c r="BI147" i="6"/>
  <c r="BH147" i="6"/>
  <c r="BG147" i="6"/>
  <c r="BE147" i="6"/>
  <c r="X147" i="6"/>
  <c r="V147" i="6"/>
  <c r="T147" i="6"/>
  <c r="P147" i="6"/>
  <c r="K147" i="6" s="1"/>
  <c r="BF147" i="6" s="1"/>
  <c r="BI146" i="6"/>
  <c r="BH146" i="6"/>
  <c r="BG146" i="6"/>
  <c r="BE146" i="6"/>
  <c r="X146" i="6"/>
  <c r="V146" i="6"/>
  <c r="T146" i="6"/>
  <c r="P146" i="6"/>
  <c r="BI145" i="6"/>
  <c r="BH145" i="6"/>
  <c r="BG145" i="6"/>
  <c r="BE145" i="6"/>
  <c r="X145" i="6"/>
  <c r="V145" i="6"/>
  <c r="T145" i="6"/>
  <c r="P145" i="6"/>
  <c r="BI144" i="6"/>
  <c r="BH144" i="6"/>
  <c r="BG144" i="6"/>
  <c r="BE144" i="6"/>
  <c r="X144" i="6"/>
  <c r="V144" i="6"/>
  <c r="T144" i="6"/>
  <c r="P144" i="6"/>
  <c r="K144" i="6" s="1"/>
  <c r="BF144" i="6" s="1"/>
  <c r="BI143" i="6"/>
  <c r="BH143" i="6"/>
  <c r="BG143" i="6"/>
  <c r="BE143" i="6"/>
  <c r="X143" i="6"/>
  <c r="V143" i="6"/>
  <c r="T143" i="6"/>
  <c r="P143" i="6"/>
  <c r="BI142" i="6"/>
  <c r="BH142" i="6"/>
  <c r="BG142" i="6"/>
  <c r="BE142" i="6"/>
  <c r="X142" i="6"/>
  <c r="V142" i="6"/>
  <c r="T142" i="6"/>
  <c r="P142" i="6"/>
  <c r="BI141" i="6"/>
  <c r="BH141" i="6"/>
  <c r="BG141" i="6"/>
  <c r="BE141" i="6"/>
  <c r="X141" i="6"/>
  <c r="V141" i="6"/>
  <c r="T141" i="6"/>
  <c r="P141" i="6"/>
  <c r="BK141" i="6" s="1"/>
  <c r="BI140" i="6"/>
  <c r="BH140" i="6"/>
  <c r="BG140" i="6"/>
  <c r="BE140" i="6"/>
  <c r="X140" i="6"/>
  <c r="V140" i="6"/>
  <c r="T140" i="6"/>
  <c r="P140" i="6"/>
  <c r="BI139" i="6"/>
  <c r="BH139" i="6"/>
  <c r="BG139" i="6"/>
  <c r="BE139" i="6"/>
  <c r="X139" i="6"/>
  <c r="V139" i="6"/>
  <c r="T139" i="6"/>
  <c r="P139" i="6"/>
  <c r="BI138" i="6"/>
  <c r="BH138" i="6"/>
  <c r="BG138" i="6"/>
  <c r="BE138" i="6"/>
  <c r="X138" i="6"/>
  <c r="V138" i="6"/>
  <c r="T138" i="6"/>
  <c r="P138" i="6"/>
  <c r="K138" i="6" s="1"/>
  <c r="BF138" i="6" s="1"/>
  <c r="BI137" i="6"/>
  <c r="BH137" i="6"/>
  <c r="BG137" i="6"/>
  <c r="BE137" i="6"/>
  <c r="X137" i="6"/>
  <c r="V137" i="6"/>
  <c r="T137" i="6"/>
  <c r="P137" i="6"/>
  <c r="BI136" i="6"/>
  <c r="BH136" i="6"/>
  <c r="BG136" i="6"/>
  <c r="BE136" i="6"/>
  <c r="X136" i="6"/>
  <c r="V136" i="6"/>
  <c r="T136" i="6"/>
  <c r="P136" i="6"/>
  <c r="BI135" i="6"/>
  <c r="BH135" i="6"/>
  <c r="BG135" i="6"/>
  <c r="BE135" i="6"/>
  <c r="X135" i="6"/>
  <c r="V135" i="6"/>
  <c r="T135" i="6"/>
  <c r="P135" i="6"/>
  <c r="K135" i="6" s="1"/>
  <c r="BF135" i="6" s="1"/>
  <c r="BI134" i="6"/>
  <c r="BH134" i="6"/>
  <c r="BG134" i="6"/>
  <c r="BE134" i="6"/>
  <c r="X134" i="6"/>
  <c r="V134" i="6"/>
  <c r="T134" i="6"/>
  <c r="P134" i="6"/>
  <c r="BI133" i="6"/>
  <c r="BH133" i="6"/>
  <c r="BG133" i="6"/>
  <c r="BE133" i="6"/>
  <c r="X133" i="6"/>
  <c r="V133" i="6"/>
  <c r="T133" i="6"/>
  <c r="P133" i="6"/>
  <c r="BI132" i="6"/>
  <c r="BH132" i="6"/>
  <c r="BG132" i="6"/>
  <c r="BE132" i="6"/>
  <c r="X132" i="6"/>
  <c r="V132" i="6"/>
  <c r="T132" i="6"/>
  <c r="P132" i="6"/>
  <c r="BK132" i="6" s="1"/>
  <c r="BI131" i="6"/>
  <c r="BH131" i="6"/>
  <c r="BG131" i="6"/>
  <c r="BE131" i="6"/>
  <c r="X131" i="6"/>
  <c r="V131" i="6"/>
  <c r="T131" i="6"/>
  <c r="P131" i="6"/>
  <c r="BI130" i="6"/>
  <c r="BH130" i="6"/>
  <c r="BG130" i="6"/>
  <c r="BE130" i="6"/>
  <c r="X130" i="6"/>
  <c r="V130" i="6"/>
  <c r="T130" i="6"/>
  <c r="P130" i="6"/>
  <c r="BI129" i="6"/>
  <c r="BH129" i="6"/>
  <c r="BG129" i="6"/>
  <c r="BE129" i="6"/>
  <c r="X129" i="6"/>
  <c r="V129" i="6"/>
  <c r="T129" i="6"/>
  <c r="P129" i="6"/>
  <c r="K129" i="6" s="1"/>
  <c r="BF129" i="6" s="1"/>
  <c r="BI128" i="6"/>
  <c r="BH128" i="6"/>
  <c r="BG128" i="6"/>
  <c r="BE128" i="6"/>
  <c r="X128" i="6"/>
  <c r="V128" i="6"/>
  <c r="T128" i="6"/>
  <c r="P128" i="6"/>
  <c r="BI125" i="6"/>
  <c r="BH125" i="6"/>
  <c r="BG125" i="6"/>
  <c r="BE125" i="6"/>
  <c r="X125" i="6"/>
  <c r="V125" i="6"/>
  <c r="T125" i="6"/>
  <c r="P125" i="6"/>
  <c r="BI124" i="6"/>
  <c r="BH124" i="6"/>
  <c r="BG124" i="6"/>
  <c r="BE124" i="6"/>
  <c r="X124" i="6"/>
  <c r="V124" i="6"/>
  <c r="T124" i="6"/>
  <c r="P124" i="6"/>
  <c r="K124" i="6" s="1"/>
  <c r="BF124" i="6" s="1"/>
  <c r="J118" i="6"/>
  <c r="J117" i="6"/>
  <c r="F117" i="6"/>
  <c r="F115" i="6"/>
  <c r="E113" i="6"/>
  <c r="J92" i="6"/>
  <c r="J91" i="6"/>
  <c r="F91" i="6"/>
  <c r="F89" i="6"/>
  <c r="E87" i="6"/>
  <c r="J18" i="6"/>
  <c r="E18" i="6"/>
  <c r="F92" i="6" s="1"/>
  <c r="J17" i="6"/>
  <c r="J12" i="6"/>
  <c r="J89" i="6" s="1"/>
  <c r="E7" i="6"/>
  <c r="E85" i="6" s="1"/>
  <c r="K41" i="5"/>
  <c r="K40" i="5"/>
  <c r="BA99" i="1"/>
  <c r="K39" i="5"/>
  <c r="AZ99" i="1" s="1"/>
  <c r="BI135" i="5"/>
  <c r="BH135" i="5"/>
  <c r="BG135" i="5"/>
  <c r="BE135" i="5"/>
  <c r="X135" i="5"/>
  <c r="V135" i="5"/>
  <c r="T135" i="5"/>
  <c r="P135" i="5"/>
  <c r="BI134" i="5"/>
  <c r="BH134" i="5"/>
  <c r="BG134" i="5"/>
  <c r="BE134" i="5"/>
  <c r="X134" i="5"/>
  <c r="V134" i="5"/>
  <c r="T134" i="5"/>
  <c r="P134" i="5"/>
  <c r="BI133" i="5"/>
  <c r="BH133" i="5"/>
  <c r="BG133" i="5"/>
  <c r="BE133" i="5"/>
  <c r="X133" i="5"/>
  <c r="V133" i="5"/>
  <c r="T133" i="5"/>
  <c r="P133" i="5"/>
  <c r="BI132" i="5"/>
  <c r="BH132" i="5"/>
  <c r="BG132" i="5"/>
  <c r="BE132" i="5"/>
  <c r="X132" i="5"/>
  <c r="V132" i="5"/>
  <c r="T132" i="5"/>
  <c r="P132" i="5"/>
  <c r="BI131" i="5"/>
  <c r="BH131" i="5"/>
  <c r="BG131" i="5"/>
  <c r="BE131" i="5"/>
  <c r="X131" i="5"/>
  <c r="V131" i="5"/>
  <c r="T131" i="5"/>
  <c r="P131" i="5"/>
  <c r="BI130" i="5"/>
  <c r="BH130" i="5"/>
  <c r="BG130" i="5"/>
  <c r="BE130" i="5"/>
  <c r="X130" i="5"/>
  <c r="V130" i="5"/>
  <c r="T130" i="5"/>
  <c r="P130" i="5"/>
  <c r="BI128" i="5"/>
  <c r="BH128" i="5"/>
  <c r="BG128" i="5"/>
  <c r="BE128" i="5"/>
  <c r="X128" i="5"/>
  <c r="V128" i="5"/>
  <c r="T128" i="5"/>
  <c r="P128" i="5"/>
  <c r="BI127" i="5"/>
  <c r="BH127" i="5"/>
  <c r="BG127" i="5"/>
  <c r="BE127" i="5"/>
  <c r="X127" i="5"/>
  <c r="V127" i="5"/>
  <c r="T127" i="5"/>
  <c r="P127" i="5"/>
  <c r="BI126" i="5"/>
  <c r="BH126" i="5"/>
  <c r="BG126" i="5"/>
  <c r="BE126" i="5"/>
  <c r="X126" i="5"/>
  <c r="V126" i="5"/>
  <c r="T126" i="5"/>
  <c r="P126" i="5"/>
  <c r="BI125" i="5"/>
  <c r="BH125" i="5"/>
  <c r="BG125" i="5"/>
  <c r="BE125" i="5"/>
  <c r="X125" i="5"/>
  <c r="V125" i="5"/>
  <c r="T125" i="5"/>
  <c r="P125" i="5"/>
  <c r="J119" i="5"/>
  <c r="J118" i="5"/>
  <c r="F118" i="5"/>
  <c r="F116" i="5"/>
  <c r="E114" i="5"/>
  <c r="J94" i="5"/>
  <c r="J93" i="5"/>
  <c r="F93" i="5"/>
  <c r="F91" i="5"/>
  <c r="E89" i="5"/>
  <c r="J20" i="5"/>
  <c r="E20" i="5"/>
  <c r="F94" i="5" s="1"/>
  <c r="J19" i="5"/>
  <c r="J14" i="5"/>
  <c r="J91" i="5" s="1"/>
  <c r="E7" i="5"/>
  <c r="E110" i="5" s="1"/>
  <c r="K41" i="4"/>
  <c r="K40" i="4"/>
  <c r="BA98" i="1" s="1"/>
  <c r="K39" i="4"/>
  <c r="AZ98" i="1" s="1"/>
  <c r="BI147" i="4"/>
  <c r="BH147" i="4"/>
  <c r="BG147" i="4"/>
  <c r="BE147" i="4"/>
  <c r="X147" i="4"/>
  <c r="V147" i="4"/>
  <c r="T147" i="4"/>
  <c r="P147" i="4"/>
  <c r="BI146" i="4"/>
  <c r="BH146" i="4"/>
  <c r="BG146" i="4"/>
  <c r="BE146" i="4"/>
  <c r="X146" i="4"/>
  <c r="V146" i="4"/>
  <c r="T146" i="4"/>
  <c r="P146" i="4"/>
  <c r="BI145" i="4"/>
  <c r="BH145" i="4"/>
  <c r="BG145" i="4"/>
  <c r="BE145" i="4"/>
  <c r="X145" i="4"/>
  <c r="V145" i="4"/>
  <c r="T145" i="4"/>
  <c r="P145" i="4"/>
  <c r="BI144" i="4"/>
  <c r="BH144" i="4"/>
  <c r="BG144" i="4"/>
  <c r="BE144" i="4"/>
  <c r="X144" i="4"/>
  <c r="V144" i="4"/>
  <c r="T144" i="4"/>
  <c r="P144" i="4"/>
  <c r="BI143" i="4"/>
  <c r="BH143" i="4"/>
  <c r="BG143" i="4"/>
  <c r="BE143" i="4"/>
  <c r="X143" i="4"/>
  <c r="V143" i="4"/>
  <c r="T143" i="4"/>
  <c r="P143" i="4"/>
  <c r="BI142" i="4"/>
  <c r="BH142" i="4"/>
  <c r="BG142" i="4"/>
  <c r="BE142" i="4"/>
  <c r="X142" i="4"/>
  <c r="V142" i="4"/>
  <c r="T142" i="4"/>
  <c r="P142" i="4"/>
  <c r="BI141" i="4"/>
  <c r="BH141" i="4"/>
  <c r="BG141" i="4"/>
  <c r="BE141" i="4"/>
  <c r="X141" i="4"/>
  <c r="V141" i="4"/>
  <c r="T141" i="4"/>
  <c r="P141" i="4"/>
  <c r="BI140" i="4"/>
  <c r="BH140" i="4"/>
  <c r="BG140" i="4"/>
  <c r="BE140" i="4"/>
  <c r="X140" i="4"/>
  <c r="V140" i="4"/>
  <c r="T140" i="4"/>
  <c r="P140" i="4"/>
  <c r="BI139" i="4"/>
  <c r="BH139" i="4"/>
  <c r="BG139" i="4"/>
  <c r="BE139" i="4"/>
  <c r="X139" i="4"/>
  <c r="V139" i="4"/>
  <c r="T139" i="4"/>
  <c r="P139" i="4"/>
  <c r="BI138" i="4"/>
  <c r="BH138" i="4"/>
  <c r="BG138" i="4"/>
  <c r="BE138" i="4"/>
  <c r="X138" i="4"/>
  <c r="V138" i="4"/>
  <c r="T138" i="4"/>
  <c r="P138" i="4"/>
  <c r="BI137" i="4"/>
  <c r="BH137" i="4"/>
  <c r="BG137" i="4"/>
  <c r="BE137" i="4"/>
  <c r="X137" i="4"/>
  <c r="V137" i="4"/>
  <c r="T137" i="4"/>
  <c r="P137" i="4"/>
  <c r="BI136" i="4"/>
  <c r="BH136" i="4"/>
  <c r="BG136" i="4"/>
  <c r="BE136" i="4"/>
  <c r="X136" i="4"/>
  <c r="V136" i="4"/>
  <c r="T136" i="4"/>
  <c r="P136" i="4"/>
  <c r="BI135" i="4"/>
  <c r="BH135" i="4"/>
  <c r="BG135" i="4"/>
  <c r="BE135" i="4"/>
  <c r="X135" i="4"/>
  <c r="V135" i="4"/>
  <c r="T135" i="4"/>
  <c r="P135" i="4"/>
  <c r="BI134" i="4"/>
  <c r="BH134" i="4"/>
  <c r="BG134" i="4"/>
  <c r="BE134" i="4"/>
  <c r="X134" i="4"/>
  <c r="V134" i="4"/>
  <c r="T134" i="4"/>
  <c r="P134" i="4"/>
  <c r="BI133" i="4"/>
  <c r="BH133" i="4"/>
  <c r="BG133" i="4"/>
  <c r="BE133" i="4"/>
  <c r="X133" i="4"/>
  <c r="V133" i="4"/>
  <c r="T133" i="4"/>
  <c r="P133" i="4"/>
  <c r="BI132" i="4"/>
  <c r="BH132" i="4"/>
  <c r="BG132" i="4"/>
  <c r="BE132" i="4"/>
  <c r="X132" i="4"/>
  <c r="V132" i="4"/>
  <c r="T132" i="4"/>
  <c r="P132" i="4"/>
  <c r="BI131" i="4"/>
  <c r="BH131" i="4"/>
  <c r="BG131" i="4"/>
  <c r="BE131" i="4"/>
  <c r="X131" i="4"/>
  <c r="V131" i="4"/>
  <c r="T131" i="4"/>
  <c r="P131" i="4"/>
  <c r="BI130" i="4"/>
  <c r="BH130" i="4"/>
  <c r="BG130" i="4"/>
  <c r="BE130" i="4"/>
  <c r="X130" i="4"/>
  <c r="V130" i="4"/>
  <c r="T130" i="4"/>
  <c r="P130" i="4"/>
  <c r="BI129" i="4"/>
  <c r="BH129" i="4"/>
  <c r="BG129" i="4"/>
  <c r="BE129" i="4"/>
  <c r="X129" i="4"/>
  <c r="V129" i="4"/>
  <c r="T129" i="4"/>
  <c r="P129" i="4"/>
  <c r="BI128" i="4"/>
  <c r="BH128" i="4"/>
  <c r="BG128" i="4"/>
  <c r="BE128" i="4"/>
  <c r="X128" i="4"/>
  <c r="V128" i="4"/>
  <c r="T128" i="4"/>
  <c r="P128" i="4"/>
  <c r="BI127" i="4"/>
  <c r="BH127" i="4"/>
  <c r="BG127" i="4"/>
  <c r="BE127" i="4"/>
  <c r="X127" i="4"/>
  <c r="V127" i="4"/>
  <c r="T127" i="4"/>
  <c r="P127" i="4"/>
  <c r="BI126" i="4"/>
  <c r="BH126" i="4"/>
  <c r="BG126" i="4"/>
  <c r="BE126" i="4"/>
  <c r="X126" i="4"/>
  <c r="V126" i="4"/>
  <c r="T126" i="4"/>
  <c r="P126" i="4"/>
  <c r="BI125" i="4"/>
  <c r="BH125" i="4"/>
  <c r="BG125" i="4"/>
  <c r="BE125" i="4"/>
  <c r="X125" i="4"/>
  <c r="V125" i="4"/>
  <c r="T125" i="4"/>
  <c r="P125" i="4"/>
  <c r="J119" i="4"/>
  <c r="J118" i="4"/>
  <c r="F118" i="4"/>
  <c r="F116" i="4"/>
  <c r="E114" i="4"/>
  <c r="J94" i="4"/>
  <c r="J93" i="4"/>
  <c r="F93" i="4"/>
  <c r="F91" i="4"/>
  <c r="E89" i="4"/>
  <c r="J20" i="4"/>
  <c r="E20" i="4"/>
  <c r="F119" i="4" s="1"/>
  <c r="J19" i="4"/>
  <c r="J14" i="4"/>
  <c r="J116" i="4" s="1"/>
  <c r="E7" i="4"/>
  <c r="E110" i="4" s="1"/>
  <c r="K39" i="3"/>
  <c r="K38" i="3"/>
  <c r="BA97" i="1"/>
  <c r="K37" i="3"/>
  <c r="AZ97" i="1" s="1"/>
  <c r="BI166" i="3"/>
  <c r="BH166" i="3"/>
  <c r="BG166" i="3"/>
  <c r="BE166" i="3"/>
  <c r="X166" i="3"/>
  <c r="X165" i="3"/>
  <c r="V166" i="3"/>
  <c r="V165" i="3" s="1"/>
  <c r="T166" i="3"/>
  <c r="T165" i="3"/>
  <c r="P166" i="3"/>
  <c r="BI164" i="3"/>
  <c r="BH164" i="3"/>
  <c r="BG164" i="3"/>
  <c r="BE164" i="3"/>
  <c r="X164" i="3"/>
  <c r="V164" i="3"/>
  <c r="T164" i="3"/>
  <c r="P164" i="3"/>
  <c r="BI163" i="3"/>
  <c r="BH163" i="3"/>
  <c r="BG163" i="3"/>
  <c r="BE163" i="3"/>
  <c r="X163" i="3"/>
  <c r="V163" i="3"/>
  <c r="T163" i="3"/>
  <c r="P163" i="3"/>
  <c r="K163" i="3" s="1"/>
  <c r="BF163" i="3" s="1"/>
  <c r="BI162" i="3"/>
  <c r="BH162" i="3"/>
  <c r="BG162" i="3"/>
  <c r="BE162" i="3"/>
  <c r="X162" i="3"/>
  <c r="V162" i="3"/>
  <c r="T162" i="3"/>
  <c r="P162" i="3"/>
  <c r="BI161" i="3"/>
  <c r="BH161" i="3"/>
  <c r="BG161" i="3"/>
  <c r="BE161" i="3"/>
  <c r="X161" i="3"/>
  <c r="V161" i="3"/>
  <c r="T161" i="3"/>
  <c r="P161" i="3"/>
  <c r="BI160" i="3"/>
  <c r="BH160" i="3"/>
  <c r="BG160" i="3"/>
  <c r="BE160" i="3"/>
  <c r="X160" i="3"/>
  <c r="V160" i="3"/>
  <c r="T160" i="3"/>
  <c r="P160" i="3"/>
  <c r="K160" i="3" s="1"/>
  <c r="BF160" i="3" s="1"/>
  <c r="BI159" i="3"/>
  <c r="BH159" i="3"/>
  <c r="BG159" i="3"/>
  <c r="BE159" i="3"/>
  <c r="X159" i="3"/>
  <c r="V159" i="3"/>
  <c r="T159" i="3"/>
  <c r="P159" i="3"/>
  <c r="BI158" i="3"/>
  <c r="BH158" i="3"/>
  <c r="BG158" i="3"/>
  <c r="BE158" i="3"/>
  <c r="X158" i="3"/>
  <c r="V158" i="3"/>
  <c r="T158" i="3"/>
  <c r="P158" i="3"/>
  <c r="BI157" i="3"/>
  <c r="BH157" i="3"/>
  <c r="BG157" i="3"/>
  <c r="BE157" i="3"/>
  <c r="X157" i="3"/>
  <c r="V157" i="3"/>
  <c r="T157" i="3"/>
  <c r="P157" i="3"/>
  <c r="BK157" i="3" s="1"/>
  <c r="BI156" i="3"/>
  <c r="BH156" i="3"/>
  <c r="BG156" i="3"/>
  <c r="BE156" i="3"/>
  <c r="X156" i="3"/>
  <c r="V156" i="3"/>
  <c r="T156" i="3"/>
  <c r="P156" i="3"/>
  <c r="BI155" i="3"/>
  <c r="BH155" i="3"/>
  <c r="BG155" i="3"/>
  <c r="BE155" i="3"/>
  <c r="X155" i="3"/>
  <c r="V155" i="3"/>
  <c r="T155" i="3"/>
  <c r="P155" i="3"/>
  <c r="BI154" i="3"/>
  <c r="BH154" i="3"/>
  <c r="BG154" i="3"/>
  <c r="BE154" i="3"/>
  <c r="X154" i="3"/>
  <c r="V154" i="3"/>
  <c r="T154" i="3"/>
  <c r="P154" i="3"/>
  <c r="K154" i="3" s="1"/>
  <c r="BF154" i="3" s="1"/>
  <c r="BI153" i="3"/>
  <c r="BH153" i="3"/>
  <c r="BG153" i="3"/>
  <c r="BE153" i="3"/>
  <c r="X153" i="3"/>
  <c r="V153" i="3"/>
  <c r="T153" i="3"/>
  <c r="P153" i="3"/>
  <c r="BI152" i="3"/>
  <c r="BH152" i="3"/>
  <c r="BG152" i="3"/>
  <c r="BE152" i="3"/>
  <c r="X152" i="3"/>
  <c r="V152" i="3"/>
  <c r="T152" i="3"/>
  <c r="P152" i="3"/>
  <c r="BI151" i="3"/>
  <c r="BH151" i="3"/>
  <c r="BG151" i="3"/>
  <c r="BE151" i="3"/>
  <c r="X151" i="3"/>
  <c r="V151" i="3"/>
  <c r="T151" i="3"/>
  <c r="P151" i="3"/>
  <c r="BK151" i="3" s="1"/>
  <c r="BI150" i="3"/>
  <c r="BH150" i="3"/>
  <c r="BG150" i="3"/>
  <c r="BE150" i="3"/>
  <c r="X150" i="3"/>
  <c r="V150" i="3"/>
  <c r="T150" i="3"/>
  <c r="P150" i="3"/>
  <c r="BI149" i="3"/>
  <c r="BH149" i="3"/>
  <c r="BG149" i="3"/>
  <c r="BE149" i="3"/>
  <c r="X149" i="3"/>
  <c r="V149" i="3"/>
  <c r="T149" i="3"/>
  <c r="P149" i="3"/>
  <c r="BI148" i="3"/>
  <c r="BH148" i="3"/>
  <c r="BG148" i="3"/>
  <c r="BE148" i="3"/>
  <c r="X148" i="3"/>
  <c r="V148" i="3"/>
  <c r="T148" i="3"/>
  <c r="P148" i="3"/>
  <c r="K148" i="3" s="1"/>
  <c r="BF148" i="3" s="1"/>
  <c r="BI147" i="3"/>
  <c r="BH147" i="3"/>
  <c r="BG147" i="3"/>
  <c r="BE147" i="3"/>
  <c r="X147" i="3"/>
  <c r="V147" i="3"/>
  <c r="T147" i="3"/>
  <c r="P147" i="3"/>
  <c r="BI146" i="3"/>
  <c r="BH146" i="3"/>
  <c r="BG146" i="3"/>
  <c r="BE146" i="3"/>
  <c r="X146" i="3"/>
  <c r="V146" i="3"/>
  <c r="T146" i="3"/>
  <c r="P146" i="3"/>
  <c r="BI145" i="3"/>
  <c r="BH145" i="3"/>
  <c r="BG145" i="3"/>
  <c r="BE145" i="3"/>
  <c r="X145" i="3"/>
  <c r="V145" i="3"/>
  <c r="T145" i="3"/>
  <c r="P145" i="3"/>
  <c r="K145" i="3" s="1"/>
  <c r="BF145" i="3" s="1"/>
  <c r="BI144" i="3"/>
  <c r="BH144" i="3"/>
  <c r="BG144" i="3"/>
  <c r="BE144" i="3"/>
  <c r="X144" i="3"/>
  <c r="V144" i="3"/>
  <c r="T144" i="3"/>
  <c r="P144" i="3"/>
  <c r="BI143" i="3"/>
  <c r="BH143" i="3"/>
  <c r="BG143" i="3"/>
  <c r="BE143" i="3"/>
  <c r="X143" i="3"/>
  <c r="V143" i="3"/>
  <c r="T143" i="3"/>
  <c r="P143" i="3"/>
  <c r="BI142" i="3"/>
  <c r="BH142" i="3"/>
  <c r="BG142" i="3"/>
  <c r="BE142" i="3"/>
  <c r="X142" i="3"/>
  <c r="V142" i="3"/>
  <c r="T142" i="3"/>
  <c r="P142" i="3"/>
  <c r="K142" i="3" s="1"/>
  <c r="BF142" i="3" s="1"/>
  <c r="BI141" i="3"/>
  <c r="BH141" i="3"/>
  <c r="BG141" i="3"/>
  <c r="BE141" i="3"/>
  <c r="X141" i="3"/>
  <c r="V141" i="3"/>
  <c r="T141" i="3"/>
  <c r="P141" i="3"/>
  <c r="BI140" i="3"/>
  <c r="BH140" i="3"/>
  <c r="BG140" i="3"/>
  <c r="BE140" i="3"/>
  <c r="X140" i="3"/>
  <c r="V140" i="3"/>
  <c r="T140" i="3"/>
  <c r="P140" i="3"/>
  <c r="BI139" i="3"/>
  <c r="BH139" i="3"/>
  <c r="BG139" i="3"/>
  <c r="BE139" i="3"/>
  <c r="X139" i="3"/>
  <c r="V139" i="3"/>
  <c r="T139" i="3"/>
  <c r="P139" i="3"/>
  <c r="BK139" i="3" s="1"/>
  <c r="BI138" i="3"/>
  <c r="BH138" i="3"/>
  <c r="BG138" i="3"/>
  <c r="BE138" i="3"/>
  <c r="X138" i="3"/>
  <c r="V138" i="3"/>
  <c r="T138" i="3"/>
  <c r="P138" i="3"/>
  <c r="BI137" i="3"/>
  <c r="BH137" i="3"/>
  <c r="BG137" i="3"/>
  <c r="BE137" i="3"/>
  <c r="X137" i="3"/>
  <c r="V137" i="3"/>
  <c r="T137" i="3"/>
  <c r="P137" i="3"/>
  <c r="BI136" i="3"/>
  <c r="BH136" i="3"/>
  <c r="BG136" i="3"/>
  <c r="BE136" i="3"/>
  <c r="X136" i="3"/>
  <c r="V136" i="3"/>
  <c r="T136" i="3"/>
  <c r="P136" i="3"/>
  <c r="BI135" i="3"/>
  <c r="BH135" i="3"/>
  <c r="BG135" i="3"/>
  <c r="BE135" i="3"/>
  <c r="X135" i="3"/>
  <c r="V135" i="3"/>
  <c r="T135" i="3"/>
  <c r="P135" i="3"/>
  <c r="BI134" i="3"/>
  <c r="BH134" i="3"/>
  <c r="BG134" i="3"/>
  <c r="BE134" i="3"/>
  <c r="X134" i="3"/>
  <c r="V134" i="3"/>
  <c r="T134" i="3"/>
  <c r="P134" i="3"/>
  <c r="BI133" i="3"/>
  <c r="BH133" i="3"/>
  <c r="BG133" i="3"/>
  <c r="BE133" i="3"/>
  <c r="X133" i="3"/>
  <c r="V133" i="3"/>
  <c r="T133" i="3"/>
  <c r="P133" i="3"/>
  <c r="BK133" i="3" s="1"/>
  <c r="BI132" i="3"/>
  <c r="BH132" i="3"/>
  <c r="BG132" i="3"/>
  <c r="BE132" i="3"/>
  <c r="X132" i="3"/>
  <c r="V132" i="3"/>
  <c r="T132" i="3"/>
  <c r="P132" i="3"/>
  <c r="BI131" i="3"/>
  <c r="BH131" i="3"/>
  <c r="BG131" i="3"/>
  <c r="BE131" i="3"/>
  <c r="X131" i="3"/>
  <c r="V131" i="3"/>
  <c r="T131" i="3"/>
  <c r="P131" i="3"/>
  <c r="BI130" i="3"/>
  <c r="BH130" i="3"/>
  <c r="BG130" i="3"/>
  <c r="BE130" i="3"/>
  <c r="X130" i="3"/>
  <c r="V130" i="3"/>
  <c r="T130" i="3"/>
  <c r="P130" i="3"/>
  <c r="BK130" i="3" s="1"/>
  <c r="BI126" i="3"/>
  <c r="BH126" i="3"/>
  <c r="BG126" i="3"/>
  <c r="BE126" i="3"/>
  <c r="X126" i="3"/>
  <c r="V126" i="3"/>
  <c r="T126" i="3"/>
  <c r="P126" i="3"/>
  <c r="BI124" i="3"/>
  <c r="BH124" i="3"/>
  <c r="BG124" i="3"/>
  <c r="BE124" i="3"/>
  <c r="X124" i="3"/>
  <c r="V124" i="3"/>
  <c r="T124" i="3"/>
  <c r="P124" i="3"/>
  <c r="J118" i="3"/>
  <c r="J117" i="3"/>
  <c r="F117" i="3"/>
  <c r="F115" i="3"/>
  <c r="E113" i="3"/>
  <c r="J92" i="3"/>
  <c r="J91" i="3"/>
  <c r="F91" i="3"/>
  <c r="F89" i="3"/>
  <c r="E87" i="3"/>
  <c r="J18" i="3"/>
  <c r="E18" i="3"/>
  <c r="F92" i="3" s="1"/>
  <c r="J17" i="3"/>
  <c r="J12" i="3"/>
  <c r="J115" i="3" s="1"/>
  <c r="E7" i="3"/>
  <c r="E111" i="3" s="1"/>
  <c r="K39" i="2"/>
  <c r="K38" i="2"/>
  <c r="BA95" i="1" s="1"/>
  <c r="K37" i="2"/>
  <c r="AZ95" i="1"/>
  <c r="BI173" i="2"/>
  <c r="BH173" i="2"/>
  <c r="BG173" i="2"/>
  <c r="BE173" i="2"/>
  <c r="X173" i="2"/>
  <c r="X172" i="2"/>
  <c r="V173" i="2"/>
  <c r="V172" i="2" s="1"/>
  <c r="T173" i="2"/>
  <c r="T172" i="2" s="1"/>
  <c r="P173" i="2"/>
  <c r="BI171" i="2"/>
  <c r="BH171" i="2"/>
  <c r="BG171" i="2"/>
  <c r="BE171" i="2"/>
  <c r="X171" i="2"/>
  <c r="X170" i="2" s="1"/>
  <c r="V171" i="2"/>
  <c r="V170" i="2" s="1"/>
  <c r="T171" i="2"/>
  <c r="T170" i="2"/>
  <c r="P171" i="2"/>
  <c r="BI169" i="2"/>
  <c r="BH169" i="2"/>
  <c r="BG169" i="2"/>
  <c r="BE169" i="2"/>
  <c r="X169" i="2"/>
  <c r="V169" i="2"/>
  <c r="T169" i="2"/>
  <c r="P169" i="2"/>
  <c r="BI168" i="2"/>
  <c r="BH168" i="2"/>
  <c r="BG168" i="2"/>
  <c r="BE168" i="2"/>
  <c r="X168" i="2"/>
  <c r="V168" i="2"/>
  <c r="T168" i="2"/>
  <c r="P168" i="2"/>
  <c r="BI167" i="2"/>
  <c r="BH167" i="2"/>
  <c r="BG167" i="2"/>
  <c r="BE167" i="2"/>
  <c r="X167" i="2"/>
  <c r="V167" i="2"/>
  <c r="T167" i="2"/>
  <c r="P167" i="2"/>
  <c r="BI166" i="2"/>
  <c r="BH166" i="2"/>
  <c r="BG166" i="2"/>
  <c r="BE166" i="2"/>
  <c r="X166" i="2"/>
  <c r="V166" i="2"/>
  <c r="T166" i="2"/>
  <c r="P166" i="2"/>
  <c r="BI165" i="2"/>
  <c r="BH165" i="2"/>
  <c r="BG165" i="2"/>
  <c r="BE165" i="2"/>
  <c r="X165" i="2"/>
  <c r="V165" i="2"/>
  <c r="T165" i="2"/>
  <c r="P165" i="2"/>
  <c r="BI164" i="2"/>
  <c r="BH164" i="2"/>
  <c r="BG164" i="2"/>
  <c r="BE164" i="2"/>
  <c r="X164" i="2"/>
  <c r="V164" i="2"/>
  <c r="T164" i="2"/>
  <c r="P164" i="2"/>
  <c r="BI163" i="2"/>
  <c r="BH163" i="2"/>
  <c r="BG163" i="2"/>
  <c r="BE163" i="2"/>
  <c r="X163" i="2"/>
  <c r="V163" i="2"/>
  <c r="T163" i="2"/>
  <c r="P163" i="2"/>
  <c r="BI162" i="2"/>
  <c r="BH162" i="2"/>
  <c r="BG162" i="2"/>
  <c r="BE162" i="2"/>
  <c r="X162" i="2"/>
  <c r="V162" i="2"/>
  <c r="T162" i="2"/>
  <c r="P162" i="2"/>
  <c r="BI161" i="2"/>
  <c r="BH161" i="2"/>
  <c r="BG161" i="2"/>
  <c r="BE161" i="2"/>
  <c r="X161" i="2"/>
  <c r="V161" i="2"/>
  <c r="T161" i="2"/>
  <c r="P161" i="2"/>
  <c r="BI160" i="2"/>
  <c r="BH160" i="2"/>
  <c r="BG160" i="2"/>
  <c r="BE160" i="2"/>
  <c r="X160" i="2"/>
  <c r="V160" i="2"/>
  <c r="T160" i="2"/>
  <c r="P160" i="2"/>
  <c r="BI159" i="2"/>
  <c r="BH159" i="2"/>
  <c r="BG159" i="2"/>
  <c r="BE159" i="2"/>
  <c r="X159" i="2"/>
  <c r="V159" i="2"/>
  <c r="T159" i="2"/>
  <c r="P159" i="2"/>
  <c r="BI158" i="2"/>
  <c r="BH158" i="2"/>
  <c r="BG158" i="2"/>
  <c r="BE158" i="2"/>
  <c r="X158" i="2"/>
  <c r="V158" i="2"/>
  <c r="T158" i="2"/>
  <c r="P158" i="2"/>
  <c r="BI157" i="2"/>
  <c r="BH157" i="2"/>
  <c r="BG157" i="2"/>
  <c r="BE157" i="2"/>
  <c r="X157" i="2"/>
  <c r="V157" i="2"/>
  <c r="T157" i="2"/>
  <c r="P157" i="2"/>
  <c r="BI156" i="2"/>
  <c r="BH156" i="2"/>
  <c r="BG156" i="2"/>
  <c r="BE156" i="2"/>
  <c r="X156" i="2"/>
  <c r="V156" i="2"/>
  <c r="T156" i="2"/>
  <c r="P156" i="2"/>
  <c r="BI155" i="2"/>
  <c r="BH155" i="2"/>
  <c r="BG155" i="2"/>
  <c r="BE155" i="2"/>
  <c r="X155" i="2"/>
  <c r="V155" i="2"/>
  <c r="T155" i="2"/>
  <c r="P155" i="2"/>
  <c r="BI154" i="2"/>
  <c r="BH154" i="2"/>
  <c r="BG154" i="2"/>
  <c r="BE154" i="2"/>
  <c r="X154" i="2"/>
  <c r="V154" i="2"/>
  <c r="T154" i="2"/>
  <c r="P154" i="2"/>
  <c r="BI153" i="2"/>
  <c r="BH153" i="2"/>
  <c r="BG153" i="2"/>
  <c r="BE153" i="2"/>
  <c r="X153" i="2"/>
  <c r="V153" i="2"/>
  <c r="T153" i="2"/>
  <c r="P153" i="2"/>
  <c r="BI152" i="2"/>
  <c r="BH152" i="2"/>
  <c r="BG152" i="2"/>
  <c r="BE152" i="2"/>
  <c r="X152" i="2"/>
  <c r="V152" i="2"/>
  <c r="T152" i="2"/>
  <c r="P152" i="2"/>
  <c r="BI151" i="2"/>
  <c r="BH151" i="2"/>
  <c r="BG151" i="2"/>
  <c r="BE151" i="2"/>
  <c r="X151" i="2"/>
  <c r="V151" i="2"/>
  <c r="T151" i="2"/>
  <c r="P151" i="2"/>
  <c r="BI150" i="2"/>
  <c r="BH150" i="2"/>
  <c r="BG150" i="2"/>
  <c r="BE150" i="2"/>
  <c r="X150" i="2"/>
  <c r="V150" i="2"/>
  <c r="T150" i="2"/>
  <c r="P150" i="2"/>
  <c r="BI148" i="2"/>
  <c r="BH148" i="2"/>
  <c r="BG148" i="2"/>
  <c r="BE148" i="2"/>
  <c r="X148" i="2"/>
  <c r="V148" i="2"/>
  <c r="T148" i="2"/>
  <c r="P148" i="2"/>
  <c r="BI147" i="2"/>
  <c r="BH147" i="2"/>
  <c r="BG147" i="2"/>
  <c r="BE147" i="2"/>
  <c r="X147" i="2"/>
  <c r="V147" i="2"/>
  <c r="T147" i="2"/>
  <c r="P147" i="2"/>
  <c r="BI145" i="2"/>
  <c r="BH145" i="2"/>
  <c r="BG145" i="2"/>
  <c r="BE145" i="2"/>
  <c r="X145" i="2"/>
  <c r="V145" i="2"/>
  <c r="T145" i="2"/>
  <c r="P145" i="2"/>
  <c r="BK145" i="2" s="1"/>
  <c r="BI144" i="2"/>
  <c r="BH144" i="2"/>
  <c r="BG144" i="2"/>
  <c r="BE144" i="2"/>
  <c r="X144" i="2"/>
  <c r="V144" i="2"/>
  <c r="T144" i="2"/>
  <c r="P144" i="2"/>
  <c r="BI142" i="2"/>
  <c r="BH142" i="2"/>
  <c r="BG142" i="2"/>
  <c r="BE142" i="2"/>
  <c r="X142" i="2"/>
  <c r="V142" i="2"/>
  <c r="T142" i="2"/>
  <c r="P142" i="2"/>
  <c r="BI141" i="2"/>
  <c r="BH141" i="2"/>
  <c r="BG141" i="2"/>
  <c r="BE141" i="2"/>
  <c r="X141" i="2"/>
  <c r="V141" i="2"/>
  <c r="T141" i="2"/>
  <c r="P141" i="2"/>
  <c r="BI140" i="2"/>
  <c r="BH140" i="2"/>
  <c r="BG140" i="2"/>
  <c r="BE140" i="2"/>
  <c r="X140" i="2"/>
  <c r="V140" i="2"/>
  <c r="T140" i="2"/>
  <c r="P140" i="2"/>
  <c r="BI138" i="2"/>
  <c r="BH138" i="2"/>
  <c r="BG138" i="2"/>
  <c r="BE138" i="2"/>
  <c r="X138" i="2"/>
  <c r="V138" i="2"/>
  <c r="T138" i="2"/>
  <c r="P138" i="2"/>
  <c r="BI137" i="2"/>
  <c r="BH137" i="2"/>
  <c r="BG137" i="2"/>
  <c r="BE137" i="2"/>
  <c r="X137" i="2"/>
  <c r="V137" i="2"/>
  <c r="T137" i="2"/>
  <c r="P137" i="2"/>
  <c r="BI136" i="2"/>
  <c r="BH136" i="2"/>
  <c r="BG136" i="2"/>
  <c r="BE136" i="2"/>
  <c r="X136" i="2"/>
  <c r="V136" i="2"/>
  <c r="T136" i="2"/>
  <c r="P136" i="2"/>
  <c r="BI135" i="2"/>
  <c r="BH135" i="2"/>
  <c r="BG135" i="2"/>
  <c r="BE135" i="2"/>
  <c r="X135" i="2"/>
  <c r="V135" i="2"/>
  <c r="T135" i="2"/>
  <c r="P135" i="2"/>
  <c r="BI134" i="2"/>
  <c r="BH134" i="2"/>
  <c r="BG134" i="2"/>
  <c r="BE134" i="2"/>
  <c r="X134" i="2"/>
  <c r="V134" i="2"/>
  <c r="T134" i="2"/>
  <c r="P134" i="2"/>
  <c r="BK134" i="2" s="1"/>
  <c r="BI132" i="2"/>
  <c r="BH132" i="2"/>
  <c r="BG132" i="2"/>
  <c r="BE132" i="2"/>
  <c r="X132" i="2"/>
  <c r="V132" i="2"/>
  <c r="T132" i="2"/>
  <c r="P132" i="2"/>
  <c r="BI131" i="2"/>
  <c r="BH131" i="2"/>
  <c r="BG131" i="2"/>
  <c r="BE131" i="2"/>
  <c r="X131" i="2"/>
  <c r="V131" i="2"/>
  <c r="T131" i="2"/>
  <c r="P131" i="2"/>
  <c r="BI130" i="2"/>
  <c r="BH130" i="2"/>
  <c r="BG130" i="2"/>
  <c r="BE130" i="2"/>
  <c r="X130" i="2"/>
  <c r="V130" i="2"/>
  <c r="T130" i="2"/>
  <c r="P130" i="2"/>
  <c r="BI129" i="2"/>
  <c r="BH129" i="2"/>
  <c r="BG129" i="2"/>
  <c r="BE129" i="2"/>
  <c r="X129" i="2"/>
  <c r="V129" i="2"/>
  <c r="T129" i="2"/>
  <c r="P129" i="2"/>
  <c r="BI128" i="2"/>
  <c r="BH128" i="2"/>
  <c r="BG128" i="2"/>
  <c r="BE128" i="2"/>
  <c r="X128" i="2"/>
  <c r="V128" i="2"/>
  <c r="T128" i="2"/>
  <c r="P128" i="2"/>
  <c r="BI127" i="2"/>
  <c r="BH127" i="2"/>
  <c r="BG127" i="2"/>
  <c r="BE127" i="2"/>
  <c r="X127" i="2"/>
  <c r="V127" i="2"/>
  <c r="T127" i="2"/>
  <c r="P127" i="2"/>
  <c r="K127" i="2" s="1"/>
  <c r="BF127" i="2" s="1"/>
  <c r="BI126" i="2"/>
  <c r="BH126" i="2"/>
  <c r="BG126" i="2"/>
  <c r="BE126" i="2"/>
  <c r="X126" i="2"/>
  <c r="V126" i="2"/>
  <c r="T126" i="2"/>
  <c r="P126" i="2"/>
  <c r="BI125" i="2"/>
  <c r="BH125" i="2"/>
  <c r="BG125" i="2"/>
  <c r="BE125" i="2"/>
  <c r="X125" i="2"/>
  <c r="V125" i="2"/>
  <c r="T125" i="2"/>
  <c r="P125" i="2"/>
  <c r="BI124" i="2"/>
  <c r="BH124" i="2"/>
  <c r="BG124" i="2"/>
  <c r="BE124" i="2"/>
  <c r="X124" i="2"/>
  <c r="V124" i="2"/>
  <c r="T124" i="2"/>
  <c r="P124" i="2"/>
  <c r="BI123" i="2"/>
  <c r="BH123" i="2"/>
  <c r="BG123" i="2"/>
  <c r="BE123" i="2"/>
  <c r="X123" i="2"/>
  <c r="V123" i="2"/>
  <c r="T123" i="2"/>
  <c r="P123" i="2"/>
  <c r="J117" i="2"/>
  <c r="J116" i="2"/>
  <c r="F116" i="2"/>
  <c r="F114" i="2"/>
  <c r="E112" i="2"/>
  <c r="J92" i="2"/>
  <c r="J91" i="2"/>
  <c r="F91" i="2"/>
  <c r="F89" i="2"/>
  <c r="E87" i="2"/>
  <c r="J18" i="2"/>
  <c r="E18" i="2"/>
  <c r="F117" i="2"/>
  <c r="J17" i="2"/>
  <c r="J12" i="2"/>
  <c r="J114" i="2" s="1"/>
  <c r="E7" i="2"/>
  <c r="E85" i="2" s="1"/>
  <c r="L90" i="1"/>
  <c r="AM90" i="1"/>
  <c r="AM89" i="1"/>
  <c r="L89" i="1"/>
  <c r="AM87" i="1"/>
  <c r="L87" i="1"/>
  <c r="L85" i="1"/>
  <c r="L84" i="1"/>
  <c r="Q173" i="2"/>
  <c r="Q171" i="2"/>
  <c r="R168" i="2"/>
  <c r="Q167" i="2"/>
  <c r="R165" i="2"/>
  <c r="Q163" i="2"/>
  <c r="Q160" i="2"/>
  <c r="Q155" i="2"/>
  <c r="Q150" i="2"/>
  <c r="Q142" i="2"/>
  <c r="Q137" i="2"/>
  <c r="R128" i="2"/>
  <c r="R125" i="2"/>
  <c r="Q162" i="2"/>
  <c r="R156" i="2"/>
  <c r="R152" i="2"/>
  <c r="Q145" i="2"/>
  <c r="Q140" i="2"/>
  <c r="R134" i="2"/>
  <c r="R127" i="2"/>
  <c r="Q159" i="2"/>
  <c r="R151" i="2"/>
  <c r="Q136" i="2"/>
  <c r="R130" i="2"/>
  <c r="Q158" i="2"/>
  <c r="R142" i="2"/>
  <c r="Q138" i="2"/>
  <c r="Q126" i="2"/>
  <c r="BK173" i="2"/>
  <c r="BK167" i="2"/>
  <c r="BK125" i="2"/>
  <c r="BK164" i="2"/>
  <c r="BK156" i="2"/>
  <c r="K148" i="2"/>
  <c r="BF148" i="2" s="1"/>
  <c r="K135" i="2"/>
  <c r="BF135" i="2" s="1"/>
  <c r="K123" i="2"/>
  <c r="BF123" i="2" s="1"/>
  <c r="BK157" i="2"/>
  <c r="K144" i="2"/>
  <c r="BF144" i="2" s="1"/>
  <c r="BK126" i="2"/>
  <c r="R161" i="3"/>
  <c r="R155" i="3"/>
  <c r="R150" i="3"/>
  <c r="R144" i="3"/>
  <c r="R137" i="3"/>
  <c r="R166" i="3"/>
  <c r="Q156" i="3"/>
  <c r="Q146" i="3"/>
  <c r="Q139" i="3"/>
  <c r="Q131" i="3"/>
  <c r="R163" i="3"/>
  <c r="R159" i="3"/>
  <c r="R154" i="3"/>
  <c r="Q148" i="3"/>
  <c r="R141" i="3"/>
  <c r="R130" i="3"/>
  <c r="Q137" i="3"/>
  <c r="R131" i="3"/>
  <c r="K161" i="3"/>
  <c r="BF161" i="3"/>
  <c r="K140" i="3"/>
  <c r="BF140" i="3"/>
  <c r="K126" i="3"/>
  <c r="BF126" i="3"/>
  <c r="BK141" i="3"/>
  <c r="BK131" i="3"/>
  <c r="K155" i="3"/>
  <c r="BF155" i="3" s="1"/>
  <c r="K146" i="3"/>
  <c r="BF146" i="3"/>
  <c r="K149" i="3"/>
  <c r="BF149" i="3"/>
  <c r="Q147" i="4"/>
  <c r="R137" i="4"/>
  <c r="R133" i="4"/>
  <c r="R127" i="4"/>
  <c r="R145" i="4"/>
  <c r="Q137" i="4"/>
  <c r="Q132" i="4"/>
  <c r="Q129" i="4"/>
  <c r="Q125" i="4"/>
  <c r="Q145" i="4"/>
  <c r="R141" i="4"/>
  <c r="Q136" i="4"/>
  <c r="K143" i="4"/>
  <c r="BF143" i="4" s="1"/>
  <c r="BK145" i="4"/>
  <c r="BK135" i="4"/>
  <c r="K127" i="4"/>
  <c r="BF127" i="4"/>
  <c r="BK128" i="4"/>
  <c r="Q133" i="5"/>
  <c r="R125" i="5"/>
  <c r="Q127" i="5"/>
  <c r="R126" i="5"/>
  <c r="R134" i="5"/>
  <c r="K135" i="5"/>
  <c r="BF135" i="5"/>
  <c r="BK128" i="5"/>
  <c r="Q191" i="6"/>
  <c r="R179" i="6"/>
  <c r="R165" i="6"/>
  <c r="Q152" i="6"/>
  <c r="Q132" i="6"/>
  <c r="Q190" i="6"/>
  <c r="Q187" i="6"/>
  <c r="R180" i="6"/>
  <c r="R171" i="6"/>
  <c r="Q158" i="6"/>
  <c r="Q150" i="6"/>
  <c r="R144" i="6"/>
  <c r="R141" i="6"/>
  <c r="Q136" i="6"/>
  <c r="Q131" i="6"/>
  <c r="Q192" i="6"/>
  <c r="R178" i="6"/>
  <c r="Q172" i="6"/>
  <c r="Q165" i="6"/>
  <c r="Q162" i="6"/>
  <c r="Q155" i="6"/>
  <c r="Q139" i="6"/>
  <c r="R130" i="6"/>
  <c r="R191" i="6"/>
  <c r="Q180" i="6"/>
  <c r="Q177" i="6"/>
  <c r="Q170" i="6"/>
  <c r="Q164" i="6"/>
  <c r="R155" i="6"/>
  <c r="Q151" i="6"/>
  <c r="Q146" i="6"/>
  <c r="R137" i="6"/>
  <c r="Q130" i="6"/>
  <c r="BK137" i="6"/>
  <c r="BK130" i="6"/>
  <c r="BK187" i="6"/>
  <c r="K179" i="6"/>
  <c r="BF179" i="6"/>
  <c r="BK165" i="6"/>
  <c r="K143" i="6"/>
  <c r="BF143" i="6" s="1"/>
  <c r="K136" i="6"/>
  <c r="BF136" i="6"/>
  <c r="K177" i="6"/>
  <c r="BF177" i="6"/>
  <c r="BK154" i="6"/>
  <c r="K134" i="6"/>
  <c r="BF134" i="6" s="1"/>
  <c r="R173" i="2"/>
  <c r="Q169" i="2"/>
  <c r="R167" i="2"/>
  <c r="R166" i="2"/>
  <c r="R164" i="2"/>
  <c r="Q161" i="2"/>
  <c r="R157" i="2"/>
  <c r="Q152" i="2"/>
  <c r="R140" i="2"/>
  <c r="Q134" i="2"/>
  <c r="R129" i="2"/>
  <c r="R126" i="2"/>
  <c r="R163" i="2"/>
  <c r="Q157" i="2"/>
  <c r="Q153" i="2"/>
  <c r="R147" i="2"/>
  <c r="Q141" i="2"/>
  <c r="Q135" i="2"/>
  <c r="Q128" i="2"/>
  <c r="R160" i="2"/>
  <c r="R153" i="2"/>
  <c r="R145" i="2"/>
  <c r="Q131" i="2"/>
  <c r="Q124" i="2"/>
  <c r="Q154" i="2"/>
  <c r="Q147" i="2"/>
  <c r="Q132" i="2"/>
  <c r="Q129" i="2"/>
  <c r="AU96" i="1"/>
  <c r="BK130" i="2"/>
  <c r="BK162" i="2"/>
  <c r="K152" i="2"/>
  <c r="BF152" i="2"/>
  <c r="K137" i="2"/>
  <c r="BF137" i="2"/>
  <c r="BK163" i="2"/>
  <c r="K158" i="2"/>
  <c r="BF158" i="2" s="1"/>
  <c r="BK147" i="2"/>
  <c r="BK141" i="2"/>
  <c r="Q166" i="3"/>
  <c r="R160" i="3"/>
  <c r="R156" i="3"/>
  <c r="R151" i="3"/>
  <c r="R147" i="3"/>
  <c r="R136" i="3"/>
  <c r="Q124" i="3"/>
  <c r="Q161" i="3"/>
  <c r="Q151" i="3"/>
  <c r="R146" i="3"/>
  <c r="Q140" i="3"/>
  <c r="Q130" i="3"/>
  <c r="Q160" i="3"/>
  <c r="Q155" i="3"/>
  <c r="Q149" i="3"/>
  <c r="R142" i="3"/>
  <c r="Q134" i="3"/>
  <c r="Q138" i="3"/>
  <c r="R126" i="3"/>
  <c r="K164" i="3"/>
  <c r="BF164" i="3"/>
  <c r="K138" i="3"/>
  <c r="BF138" i="3" s="1"/>
  <c r="K162" i="3"/>
  <c r="BF162" i="3"/>
  <c r="K143" i="3"/>
  <c r="BF143" i="3"/>
  <c r="K124" i="3"/>
  <c r="BF124" i="3"/>
  <c r="BK134" i="3"/>
  <c r="K144" i="3"/>
  <c r="BF144" i="3"/>
  <c r="Q141" i="4"/>
  <c r="R134" i="4"/>
  <c r="Q128" i="4"/>
  <c r="Q146" i="4"/>
  <c r="Q139" i="4"/>
  <c r="Q134" i="4"/>
  <c r="R128" i="4"/>
  <c r="R147" i="4"/>
  <c r="R143" i="4"/>
  <c r="R139" i="4"/>
  <c r="R130" i="4"/>
  <c r="BK136" i="4"/>
  <c r="K140" i="4"/>
  <c r="BF140" i="4"/>
  <c r="K133" i="4"/>
  <c r="BF133" i="4"/>
  <c r="K146" i="4"/>
  <c r="BF146" i="4" s="1"/>
  <c r="K130" i="4"/>
  <c r="BF130" i="4" s="1"/>
  <c r="BK134" i="4"/>
  <c r="K133" i="5"/>
  <c r="Q126" i="5"/>
  <c r="R128" i="5"/>
  <c r="R133" i="5"/>
  <c r="Q130" i="5"/>
  <c r="Q131" i="5"/>
  <c r="BK125" i="5"/>
  <c r="BK133" i="5"/>
  <c r="BK127" i="5"/>
  <c r="R192" i="6"/>
  <c r="R184" i="6"/>
  <c r="R170" i="6"/>
  <c r="R164" i="6"/>
  <c r="Q144" i="6"/>
  <c r="Q193" i="6"/>
  <c r="R182" i="6"/>
  <c r="Q176" i="6"/>
  <c r="Q168" i="6"/>
  <c r="R157" i="6"/>
  <c r="Q148" i="6"/>
  <c r="Q145" i="6"/>
  <c r="Q137" i="6"/>
  <c r="R134" i="6"/>
  <c r="Q129" i="6"/>
  <c r="R189" i="6"/>
  <c r="R183" i="6"/>
  <c r="R174" i="6"/>
  <c r="Q171" i="6"/>
  <c r="Q160" i="6"/>
  <c r="R143" i="6"/>
  <c r="R136" i="6"/>
  <c r="Q128" i="6"/>
  <c r="R190" i="6"/>
  <c r="R181" i="6"/>
  <c r="R176" i="6"/>
  <c r="R169" i="6"/>
  <c r="Q161" i="6"/>
  <c r="R152" i="6"/>
  <c r="R148" i="6"/>
  <c r="Q140" i="6"/>
  <c r="R132" i="6"/>
  <c r="R128" i="6"/>
  <c r="K193" i="6"/>
  <c r="BF193" i="6"/>
  <c r="K182" i="6"/>
  <c r="BF182" i="6" s="1"/>
  <c r="BK145" i="6"/>
  <c r="BK167" i="6"/>
  <c r="K133" i="6"/>
  <c r="BF133" i="6"/>
  <c r="K183" i="6"/>
  <c r="BF183" i="6" s="1"/>
  <c r="BK148" i="6"/>
  <c r="K128" i="6"/>
  <c r="BF128" i="6"/>
  <c r="K174" i="6"/>
  <c r="BF174" i="6" s="1"/>
  <c r="K162" i="6"/>
  <c r="BF162" i="6"/>
  <c r="K150" i="6"/>
  <c r="BF150" i="6"/>
  <c r="Q151" i="2"/>
  <c r="R136" i="2"/>
  <c r="Q123" i="2"/>
  <c r="BK169" i="2"/>
  <c r="BK155" i="2"/>
  <c r="BK128" i="2"/>
  <c r="BK168" i="2"/>
  <c r="BK154" i="2"/>
  <c r="BK140" i="2"/>
  <c r="K131" i="2"/>
  <c r="BF131" i="2"/>
  <c r="BK166" i="2"/>
  <c r="BK159" i="2"/>
  <c r="K151" i="2"/>
  <c r="BF151" i="2"/>
  <c r="K132" i="2"/>
  <c r="BF132" i="2"/>
  <c r="Q164" i="3"/>
  <c r="R158" i="3"/>
  <c r="Q154" i="3"/>
  <c r="R149" i="3"/>
  <c r="R145" i="3"/>
  <c r="Q142" i="3"/>
  <c r="R133" i="3"/>
  <c r="Q163" i="3"/>
  <c r="R153" i="3"/>
  <c r="Q147" i="3"/>
  <c r="Q141" i="3"/>
  <c r="R134" i="3"/>
  <c r="R164" i="3"/>
  <c r="Q158" i="3"/>
  <c r="Q153" i="3"/>
  <c r="R143" i="3"/>
  <c r="R140" i="3"/>
  <c r="Q133" i="3"/>
  <c r="Q136" i="3"/>
  <c r="R124" i="3"/>
  <c r="BK135" i="3"/>
  <c r="K158" i="3"/>
  <c r="BF158" i="3"/>
  <c r="K152" i="3"/>
  <c r="BF152" i="3" s="1"/>
  <c r="K156" i="3"/>
  <c r="BF156" i="3"/>
  <c r="K153" i="3"/>
  <c r="BF153" i="3"/>
  <c r="K136" i="3"/>
  <c r="BF136" i="3" s="1"/>
  <c r="Q144" i="4"/>
  <c r="R136" i="4"/>
  <c r="Q131" i="4"/>
  <c r="R125" i="4"/>
  <c r="Q142" i="4"/>
  <c r="R138" i="4"/>
  <c r="Q133" i="4"/>
  <c r="Q130" i="4"/>
  <c r="Q126" i="4"/>
  <c r="R144" i="4"/>
  <c r="R140" i="4"/>
  <c r="R132" i="4"/>
  <c r="BK147" i="4"/>
  <c r="BK139" i="4"/>
  <c r="K132" i="4"/>
  <c r="BF132" i="4"/>
  <c r="K142" i="4"/>
  <c r="BF142" i="4" s="1"/>
  <c r="K126" i="4"/>
  <c r="BF126" i="4"/>
  <c r="BK131" i="4"/>
  <c r="Q132" i="5"/>
  <c r="BK135" i="5"/>
  <c r="Q134" i="5"/>
  <c r="R131" i="5"/>
  <c r="Q125" i="5"/>
  <c r="BK131" i="5"/>
  <c r="K132" i="5"/>
  <c r="BF132" i="5" s="1"/>
  <c r="K126" i="5"/>
  <c r="BF126" i="5" s="1"/>
  <c r="R187" i="6"/>
  <c r="Q175" i="6"/>
  <c r="R166" i="6"/>
  <c r="R160" i="6"/>
  <c r="R135" i="6"/>
  <c r="R173" i="6"/>
  <c r="Q154" i="6"/>
  <c r="R147" i="6"/>
  <c r="R142" i="6"/>
  <c r="Q138" i="6"/>
  <c r="Q133" i="6"/>
  <c r="Q181" i="6"/>
  <c r="Q173" i="6"/>
  <c r="R167" i="6"/>
  <c r="R161" i="6"/>
  <c r="Q141" i="6"/>
  <c r="Q134" i="6"/>
  <c r="R193" i="6"/>
  <c r="Q183" i="6"/>
  <c r="Q178" i="6"/>
  <c r="R172" i="6"/>
  <c r="Q166" i="6"/>
  <c r="R154" i="6"/>
  <c r="R150" i="6"/>
  <c r="Q142" i="6"/>
  <c r="R133" i="6"/>
  <c r="R129" i="6"/>
  <c r="Q124" i="6"/>
  <c r="BK168" i="6"/>
  <c r="BK139" i="6"/>
  <c r="K125" i="6"/>
  <c r="BF125" i="6" s="1"/>
  <c r="K173" i="6"/>
  <c r="BF173" i="6" s="1"/>
  <c r="K152" i="6"/>
  <c r="BF152" i="6"/>
  <c r="K161" i="6"/>
  <c r="BF161" i="6"/>
  <c r="BK180" i="6"/>
  <c r="K170" i="6"/>
  <c r="BF170" i="6" s="1"/>
  <c r="BK158" i="6"/>
  <c r="K146" i="6"/>
  <c r="BF146" i="6" s="1"/>
  <c r="R171" i="2"/>
  <c r="R169" i="2"/>
  <c r="Q168" i="2"/>
  <c r="Q166" i="2"/>
  <c r="Q165" i="2"/>
  <c r="R162" i="2"/>
  <c r="R159" i="2"/>
  <c r="R154" i="2"/>
  <c r="R144" i="2"/>
  <c r="R138" i="2"/>
  <c r="R132" i="2"/>
  <c r="Q127" i="2"/>
  <c r="Q164" i="2"/>
  <c r="R158" i="2"/>
  <c r="R155" i="2"/>
  <c r="R148" i="2"/>
  <c r="Q144" i="2"/>
  <c r="R137" i="2"/>
  <c r="Q130" i="2"/>
  <c r="R161" i="2"/>
  <c r="Q156" i="2"/>
  <c r="Q148" i="2"/>
  <c r="R135" i="2"/>
  <c r="Q125" i="2"/>
  <c r="R123" i="2"/>
  <c r="R150" i="2"/>
  <c r="R141" i="2"/>
  <c r="R131" i="2"/>
  <c r="R124" i="2"/>
  <c r="BK171" i="2"/>
  <c r="K160" i="2"/>
  <c r="BF160" i="2"/>
  <c r="BK138" i="2"/>
  <c r="BK165" i="2"/>
  <c r="BK150" i="2"/>
  <c r="K136" i="2"/>
  <c r="BF136" i="2"/>
  <c r="BK124" i="2"/>
  <c r="BK161" i="2"/>
  <c r="BK153" i="2"/>
  <c r="K142" i="2"/>
  <c r="BF142" i="2"/>
  <c r="K129" i="2"/>
  <c r="BF129" i="2"/>
  <c r="R162" i="3"/>
  <c r="R157" i="3"/>
  <c r="R152" i="3"/>
  <c r="R148" i="3"/>
  <c r="Q143" i="3"/>
  <c r="R138" i="3"/>
  <c r="Q132" i="3"/>
  <c r="Q159" i="3"/>
  <c r="Q150" i="3"/>
  <c r="Q144" i="3"/>
  <c r="Q135" i="3"/>
  <c r="Q126" i="3"/>
  <c r="Q162" i="3"/>
  <c r="Q157" i="3"/>
  <c r="Q152" i="3"/>
  <c r="Q145" i="3"/>
  <c r="R135" i="3"/>
  <c r="R139" i="3"/>
  <c r="R132" i="3"/>
  <c r="K166" i="3"/>
  <c r="BF166" i="3" s="1"/>
  <c r="BK159" i="3"/>
  <c r="BK132" i="3"/>
  <c r="BK147" i="3"/>
  <c r="BK137" i="3"/>
  <c r="K150" i="3"/>
  <c r="BF150" i="3"/>
  <c r="Q143" i="4"/>
  <c r="Q135" i="4"/>
  <c r="R129" i="4"/>
  <c r="R126" i="4"/>
  <c r="Q140" i="4"/>
  <c r="R135" i="4"/>
  <c r="R131" i="4"/>
  <c r="Q127" i="4"/>
  <c r="R146" i="4"/>
  <c r="R142" i="4"/>
  <c r="Q138" i="4"/>
  <c r="BK144" i="4"/>
  <c r="BK125" i="4"/>
  <c r="BK138" i="4"/>
  <c r="K129" i="4"/>
  <c r="BF129" i="4"/>
  <c r="BK141" i="4"/>
  <c r="BK137" i="4"/>
  <c r="Q135" i="5"/>
  <c r="Q128" i="5"/>
  <c r="R130" i="5"/>
  <c r="R132" i="5"/>
  <c r="R135" i="5"/>
  <c r="R127" i="5"/>
  <c r="BK134" i="5"/>
  <c r="K130" i="5"/>
  <c r="BF130" i="5" s="1"/>
  <c r="R195" i="6"/>
  <c r="Q182" i="6"/>
  <c r="R168" i="6"/>
  <c r="Q163" i="6"/>
  <c r="R145" i="6"/>
  <c r="R124" i="6"/>
  <c r="Q189" i="6"/>
  <c r="Q185" i="6"/>
  <c r="R175" i="6"/>
  <c r="R162" i="6"/>
  <c r="R146" i="6"/>
  <c r="Q143" i="6"/>
  <c r="R140" i="6"/>
  <c r="Q135" i="6"/>
  <c r="R125" i="6"/>
  <c r="Q184" i="6"/>
  <c r="R177" i="6"/>
  <c r="Q169" i="6"/>
  <c r="R163" i="6"/>
  <c r="Q157" i="6"/>
  <c r="R138" i="6"/>
  <c r="Q195" i="6"/>
  <c r="R185" i="6"/>
  <c r="Q179" i="6"/>
  <c r="Q174" i="6"/>
  <c r="Q167" i="6"/>
  <c r="R158" i="6"/>
  <c r="R151" i="6"/>
  <c r="Q147" i="6"/>
  <c r="R139" i="6"/>
  <c r="R131" i="6"/>
  <c r="Q125" i="6"/>
  <c r="BK195" i="6"/>
  <c r="K191" i="6"/>
  <c r="BF191" i="6"/>
  <c r="K157" i="6"/>
  <c r="BF157" i="6"/>
  <c r="K142" i="6"/>
  <c r="BF142" i="6"/>
  <c r="K131" i="6"/>
  <c r="BF131" i="6"/>
  <c r="K190" i="6"/>
  <c r="BF190" i="6" s="1"/>
  <c r="BK140" i="6"/>
  <c r="K176" i="6"/>
  <c r="BF176" i="6"/>
  <c r="BK155" i="6"/>
  <c r="K185" i="6"/>
  <c r="BF185" i="6"/>
  <c r="BK171" i="6"/>
  <c r="BK164" i="6"/>
  <c r="Q122" i="2" l="1"/>
  <c r="Q129" i="3"/>
  <c r="V124" i="4"/>
  <c r="V123" i="4" s="1"/>
  <c r="V122" i="4" s="1"/>
  <c r="X124" i="5"/>
  <c r="X123" i="5" s="1"/>
  <c r="X122" i="5" s="1"/>
  <c r="V123" i="6"/>
  <c r="V122" i="6" s="1"/>
  <c r="V127" i="6"/>
  <c r="V126" i="6"/>
  <c r="T122" i="2"/>
  <c r="T121" i="2"/>
  <c r="T120" i="2"/>
  <c r="AW95" i="1" s="1"/>
  <c r="X122" i="2"/>
  <c r="X121" i="2"/>
  <c r="X120" i="2" s="1"/>
  <c r="T129" i="3"/>
  <c r="T128" i="3" s="1"/>
  <c r="X129" i="3"/>
  <c r="X128" i="3"/>
  <c r="T124" i="4"/>
  <c r="T123" i="4" s="1"/>
  <c r="T122" i="4" s="1"/>
  <c r="AW98" i="1" s="1"/>
  <c r="R124" i="4"/>
  <c r="R123" i="4" s="1"/>
  <c r="J99" i="4" s="1"/>
  <c r="T124" i="5"/>
  <c r="T123" i="5"/>
  <c r="T122" i="5" s="1"/>
  <c r="AW99" i="1" s="1"/>
  <c r="V124" i="5"/>
  <c r="V123" i="5"/>
  <c r="V122" i="5" s="1"/>
  <c r="X123" i="6"/>
  <c r="X122" i="6"/>
  <c r="X127" i="6"/>
  <c r="X126" i="6" s="1"/>
  <c r="V122" i="2"/>
  <c r="V121" i="2" s="1"/>
  <c r="V120" i="2" s="1"/>
  <c r="X123" i="3"/>
  <c r="X122" i="3"/>
  <c r="X121" i="3"/>
  <c r="R123" i="3"/>
  <c r="J98" i="3" s="1"/>
  <c r="R129" i="3"/>
  <c r="X124" i="4"/>
  <c r="X123" i="4"/>
  <c r="X122" i="4" s="1"/>
  <c r="Q124" i="5"/>
  <c r="Q123" i="5" s="1"/>
  <c r="Q122" i="5" s="1"/>
  <c r="I98" i="5" s="1"/>
  <c r="K32" i="5" s="1"/>
  <c r="AS99" i="1" s="1"/>
  <c r="R123" i="6"/>
  <c r="R122" i="6" s="1"/>
  <c r="T127" i="6"/>
  <c r="T126" i="6" s="1"/>
  <c r="Q127" i="6"/>
  <c r="I100" i="6" s="1"/>
  <c r="R122" i="2"/>
  <c r="T123" i="3"/>
  <c r="T122" i="3"/>
  <c r="T121" i="3" s="1"/>
  <c r="AW97" i="1" s="1"/>
  <c r="V123" i="3"/>
  <c r="V122" i="3"/>
  <c r="Q123" i="3"/>
  <c r="Q122" i="3"/>
  <c r="V129" i="3"/>
  <c r="V128" i="3"/>
  <c r="Q124" i="4"/>
  <c r="Q123" i="4"/>
  <c r="I99" i="4" s="1"/>
  <c r="R124" i="5"/>
  <c r="R123" i="5" s="1"/>
  <c r="R122" i="5" s="1"/>
  <c r="J98" i="5" s="1"/>
  <c r="K33" i="5" s="1"/>
  <c r="AT99" i="1" s="1"/>
  <c r="T123" i="6"/>
  <c r="T122" i="6" s="1"/>
  <c r="Q123" i="6"/>
  <c r="I98" i="6" s="1"/>
  <c r="R127" i="6"/>
  <c r="R126" i="6" s="1"/>
  <c r="J99" i="6" s="1"/>
  <c r="Q170" i="2"/>
  <c r="I99" i="2"/>
  <c r="R172" i="2"/>
  <c r="J100" i="2"/>
  <c r="Q165" i="3"/>
  <c r="I101" i="3"/>
  <c r="R165" i="3"/>
  <c r="J101" i="3"/>
  <c r="BK170" i="2"/>
  <c r="K170" i="2"/>
  <c r="K99" i="2" s="1"/>
  <c r="R170" i="2"/>
  <c r="J99" i="2"/>
  <c r="Q172" i="2"/>
  <c r="I100" i="2" s="1"/>
  <c r="BK172" i="2"/>
  <c r="K172" i="2"/>
  <c r="K100" i="2"/>
  <c r="BK194" i="6"/>
  <c r="K194" i="6"/>
  <c r="K101" i="6" s="1"/>
  <c r="Q194" i="6"/>
  <c r="I101" i="6" s="1"/>
  <c r="R194" i="6"/>
  <c r="J101" i="6"/>
  <c r="J115" i="6"/>
  <c r="F118" i="6"/>
  <c r="E111" i="6"/>
  <c r="E85" i="5"/>
  <c r="J116" i="5"/>
  <c r="F119" i="5"/>
  <c r="BF133" i="5"/>
  <c r="E85" i="4"/>
  <c r="F94" i="4"/>
  <c r="J91" i="4"/>
  <c r="F118" i="3"/>
  <c r="E85" i="3"/>
  <c r="J89" i="3"/>
  <c r="J89" i="2"/>
  <c r="F92" i="2"/>
  <c r="E110" i="2"/>
  <c r="BK127" i="2"/>
  <c r="K141" i="2"/>
  <c r="BF141" i="2"/>
  <c r="BK151" i="2"/>
  <c r="BK136" i="2"/>
  <c r="BK160" i="2"/>
  <c r="K163" i="2"/>
  <c r="BF163" i="2"/>
  <c r="K171" i="2"/>
  <c r="BF171" i="2" s="1"/>
  <c r="F38" i="2"/>
  <c r="BE95" i="1" s="1"/>
  <c r="K169" i="2"/>
  <c r="BF169" i="2" s="1"/>
  <c r="BK132" i="2"/>
  <c r="BK144" i="2"/>
  <c r="BK135" i="2"/>
  <c r="K125" i="2"/>
  <c r="BF125" i="2"/>
  <c r="K168" i="2"/>
  <c r="BF168" i="2"/>
  <c r="F38" i="3"/>
  <c r="BE97" i="1"/>
  <c r="BK161" i="3"/>
  <c r="K157" i="3"/>
  <c r="BF157" i="3" s="1"/>
  <c r="BK142" i="3"/>
  <c r="K151" i="3"/>
  <c r="BF151" i="3"/>
  <c r="BK153" i="3"/>
  <c r="F37" i="3"/>
  <c r="BD97" i="1"/>
  <c r="K131" i="4"/>
  <c r="BF131" i="4" s="1"/>
  <c r="K147" i="4"/>
  <c r="BF147" i="4" s="1"/>
  <c r="K136" i="4"/>
  <c r="BF136" i="4" s="1"/>
  <c r="K125" i="4"/>
  <c r="BF125" i="4" s="1"/>
  <c r="F37" i="4"/>
  <c r="BB98" i="1" s="1"/>
  <c r="K137" i="4"/>
  <c r="BF137" i="4"/>
  <c r="BK129" i="4"/>
  <c r="K134" i="4"/>
  <c r="BF134" i="4"/>
  <c r="K134" i="5"/>
  <c r="BF134" i="5"/>
  <c r="BK126" i="5"/>
  <c r="F41" i="5"/>
  <c r="BF99" i="1" s="1"/>
  <c r="BK132" i="5"/>
  <c r="K130" i="6"/>
  <c r="BF130" i="6"/>
  <c r="BK143" i="6"/>
  <c r="BK161" i="6"/>
  <c r="BK182" i="6"/>
  <c r="K139" i="6"/>
  <c r="BF139" i="6" s="1"/>
  <c r="BK191" i="6"/>
  <c r="K189" i="6"/>
  <c r="BF189" i="6"/>
  <c r="F37" i="6"/>
  <c r="BD100" i="1"/>
  <c r="BK146" i="6"/>
  <c r="BK128" i="6"/>
  <c r="BK173" i="6"/>
  <c r="BK147" i="6"/>
  <c r="K172" i="6"/>
  <c r="BF172" i="6"/>
  <c r="BK190" i="6"/>
  <c r="BK160" i="6"/>
  <c r="K158" i="6"/>
  <c r="BF158" i="6"/>
  <c r="K130" i="2"/>
  <c r="BF130" i="2"/>
  <c r="BK137" i="2"/>
  <c r="K147" i="2"/>
  <c r="BF147" i="2"/>
  <c r="K154" i="2"/>
  <c r="BF154" i="2" s="1"/>
  <c r="K157" i="2"/>
  <c r="BF157" i="2" s="1"/>
  <c r="K145" i="2"/>
  <c r="BF145" i="2" s="1"/>
  <c r="K167" i="2"/>
  <c r="BF167" i="2" s="1"/>
  <c r="F35" i="2"/>
  <c r="BB95" i="1" s="1"/>
  <c r="K126" i="2"/>
  <c r="BF126" i="2"/>
  <c r="BK142" i="2"/>
  <c r="K153" i="2"/>
  <c r="BF153" i="2"/>
  <c r="K138" i="2"/>
  <c r="BF138" i="2"/>
  <c r="K150" i="2"/>
  <c r="BF150" i="2"/>
  <c r="K173" i="2"/>
  <c r="BF173" i="2"/>
  <c r="K140" i="2"/>
  <c r="BF140" i="2"/>
  <c r="K156" i="2"/>
  <c r="BF156" i="2"/>
  <c r="K161" i="2"/>
  <c r="BF161" i="2"/>
  <c r="K128" i="2"/>
  <c r="BF128" i="2"/>
  <c r="K147" i="3"/>
  <c r="BF147" i="3"/>
  <c r="BK154" i="3"/>
  <c r="BK160" i="3"/>
  <c r="BK163" i="3"/>
  <c r="BK148" i="3"/>
  <c r="K35" i="3"/>
  <c r="AX97" i="1"/>
  <c r="BK158" i="3"/>
  <c r="F39" i="3"/>
  <c r="BF97" i="1" s="1"/>
  <c r="BK164" i="3"/>
  <c r="F41" i="4"/>
  <c r="BF98" i="1"/>
  <c r="K138" i="4"/>
  <c r="BF138" i="4"/>
  <c r="K128" i="4"/>
  <c r="BF128" i="4"/>
  <c r="BK146" i="4"/>
  <c r="BK127" i="4"/>
  <c r="BK132" i="4"/>
  <c r="K144" i="4"/>
  <c r="BF144" i="4" s="1"/>
  <c r="BK143" i="4"/>
  <c r="K131" i="5"/>
  <c r="BF131" i="5"/>
  <c r="BK130" i="5"/>
  <c r="F39" i="5"/>
  <c r="BD99" i="1" s="1"/>
  <c r="K128" i="5"/>
  <c r="BF128" i="5"/>
  <c r="BK134" i="6"/>
  <c r="K141" i="6"/>
  <c r="BF141" i="6"/>
  <c r="BK151" i="6"/>
  <c r="BK177" i="6"/>
  <c r="BK129" i="6"/>
  <c r="BK176" i="6"/>
  <c r="K145" i="6"/>
  <c r="BF145" i="6"/>
  <c r="K168" i="6"/>
  <c r="BF168" i="6"/>
  <c r="K175" i="6"/>
  <c r="BF175" i="6"/>
  <c r="BK183" i="6"/>
  <c r="BK133" i="6"/>
  <c r="BK144" i="6"/>
  <c r="K178" i="6"/>
  <c r="BF178" i="6" s="1"/>
  <c r="BK152" i="6"/>
  <c r="K195" i="6"/>
  <c r="BF195" i="6"/>
  <c r="K35" i="6"/>
  <c r="AX100" i="1"/>
  <c r="BK142" i="6"/>
  <c r="K154" i="6"/>
  <c r="BF154" i="6" s="1"/>
  <c r="K187" i="6"/>
  <c r="BF187" i="6" s="1"/>
  <c r="BK150" i="6"/>
  <c r="K167" i="6"/>
  <c r="BF167" i="6"/>
  <c r="K132" i="6"/>
  <c r="BF132" i="6"/>
  <c r="BK170" i="6"/>
  <c r="BK193" i="6"/>
  <c r="K35" i="2"/>
  <c r="AX95" i="1"/>
  <c r="BK123" i="2"/>
  <c r="BK129" i="2"/>
  <c r="K155" i="2"/>
  <c r="BF155" i="2"/>
  <c r="K159" i="2"/>
  <c r="BF159" i="2"/>
  <c r="K165" i="2"/>
  <c r="BF165" i="2"/>
  <c r="F37" i="2"/>
  <c r="BD95" i="1" s="1"/>
  <c r="K141" i="3"/>
  <c r="BF141" i="3"/>
  <c r="BK166" i="3"/>
  <c r="BK165" i="3"/>
  <c r="K165" i="3" s="1"/>
  <c r="K101" i="3" s="1"/>
  <c r="K132" i="3"/>
  <c r="BF132" i="3"/>
  <c r="K137" i="3"/>
  <c r="BF137" i="3"/>
  <c r="K130" i="3"/>
  <c r="BF130" i="3" s="1"/>
  <c r="BK143" i="3"/>
  <c r="BK146" i="3"/>
  <c r="K133" i="3"/>
  <c r="BF133" i="3"/>
  <c r="K135" i="3"/>
  <c r="BF135" i="3"/>
  <c r="BK156" i="3"/>
  <c r="BK144" i="3"/>
  <c r="BK136" i="3"/>
  <c r="K131" i="3"/>
  <c r="BF131" i="3" s="1"/>
  <c r="BK150" i="3"/>
  <c r="K159" i="3"/>
  <c r="BF159" i="3"/>
  <c r="BK152" i="3"/>
  <c r="BK130" i="4"/>
  <c r="K139" i="4"/>
  <c r="BF139" i="4"/>
  <c r="K145" i="4"/>
  <c r="BF145" i="4"/>
  <c r="BK142" i="4"/>
  <c r="F40" i="4"/>
  <c r="BE98" i="1" s="1"/>
  <c r="K141" i="4"/>
  <c r="BF141" i="4"/>
  <c r="BK126" i="4"/>
  <c r="K135" i="4"/>
  <c r="BF135" i="4"/>
  <c r="F37" i="5"/>
  <c r="BB99" i="1"/>
  <c r="K37" i="5"/>
  <c r="AX99" i="1"/>
  <c r="BK124" i="6"/>
  <c r="BK138" i="6"/>
  <c r="K148" i="6"/>
  <c r="BF148" i="6" s="1"/>
  <c r="K171" i="6"/>
  <c r="BF171" i="6"/>
  <c r="BK192" i="6"/>
  <c r="K166" i="6"/>
  <c r="BF166" i="6" s="1"/>
  <c r="BK162" i="6"/>
  <c r="F39" i="6"/>
  <c r="BF100" i="1"/>
  <c r="BK174" i="6"/>
  <c r="BK135" i="6"/>
  <c r="BK184" i="6"/>
  <c r="K155" i="6"/>
  <c r="BF155" i="6"/>
  <c r="K181" i="6"/>
  <c r="BF181" i="6" s="1"/>
  <c r="K137" i="6"/>
  <c r="BF137" i="6" s="1"/>
  <c r="BK179" i="6"/>
  <c r="BK169" i="6"/>
  <c r="F39" i="2"/>
  <c r="BF95" i="1" s="1"/>
  <c r="AU94" i="1"/>
  <c r="K134" i="2"/>
  <c r="BF134" i="2"/>
  <c r="BK148" i="2"/>
  <c r="BK131" i="2"/>
  <c r="K162" i="2"/>
  <c r="BF162" i="2"/>
  <c r="K166" i="2"/>
  <c r="BF166" i="2"/>
  <c r="K124" i="2"/>
  <c r="BF124" i="2"/>
  <c r="BK152" i="2"/>
  <c r="BK158" i="2"/>
  <c r="K164" i="2"/>
  <c r="BF164" i="2"/>
  <c r="F35" i="3"/>
  <c r="BB97" i="1"/>
  <c r="BK149" i="3"/>
  <c r="K134" i="3"/>
  <c r="BF134" i="3" s="1"/>
  <c r="K139" i="3"/>
  <c r="BF139" i="3" s="1"/>
  <c r="BK145" i="3"/>
  <c r="BK162" i="3"/>
  <c r="BK124" i="3"/>
  <c r="BK140" i="3"/>
  <c r="BK138" i="3"/>
  <c r="BK155" i="3"/>
  <c r="BK126" i="3"/>
  <c r="K37" i="4"/>
  <c r="AX98" i="1"/>
  <c r="BK140" i="4"/>
  <c r="BK133" i="4"/>
  <c r="F39" i="4"/>
  <c r="BD98" i="1"/>
  <c r="F40" i="5"/>
  <c r="BE99" i="1"/>
  <c r="K127" i="5"/>
  <c r="BF127" i="5"/>
  <c r="K125" i="5"/>
  <c r="BF125" i="5"/>
  <c r="F35" i="6"/>
  <c r="BB100" i="1"/>
  <c r="K164" i="6"/>
  <c r="BF164" i="6"/>
  <c r="BK185" i="6"/>
  <c r="K163" i="6"/>
  <c r="BF163" i="6" s="1"/>
  <c r="BK125" i="6"/>
  <c r="BK131" i="6"/>
  <c r="BK136" i="6"/>
  <c r="K140" i="6"/>
  <c r="BF140" i="6"/>
  <c r="K165" i="6"/>
  <c r="BF165" i="6"/>
  <c r="K180" i="6"/>
  <c r="BF180" i="6"/>
  <c r="BK157" i="6"/>
  <c r="F38" i="6"/>
  <c r="BE100" i="1" s="1"/>
  <c r="T121" i="6" l="1"/>
  <c r="AW100" i="1" s="1"/>
  <c r="R121" i="2"/>
  <c r="R120" i="2"/>
  <c r="J96" i="2"/>
  <c r="K31" i="2" s="1"/>
  <c r="AT95" i="1" s="1"/>
  <c r="R121" i="6"/>
  <c r="J96" i="6"/>
  <c r="K31" i="6" s="1"/>
  <c r="AT100" i="1" s="1"/>
  <c r="X121" i="6"/>
  <c r="V121" i="6"/>
  <c r="V121" i="3"/>
  <c r="Q128" i="3"/>
  <c r="I99" i="3"/>
  <c r="R128" i="3"/>
  <c r="J99" i="3" s="1"/>
  <c r="Q121" i="2"/>
  <c r="I97" i="2"/>
  <c r="I98" i="2"/>
  <c r="I98" i="3"/>
  <c r="J100" i="3"/>
  <c r="J100" i="4"/>
  <c r="R122" i="4"/>
  <c r="J98" i="4" s="1"/>
  <c r="K33" i="4" s="1"/>
  <c r="AT98" i="1" s="1"/>
  <c r="I100" i="5"/>
  <c r="J97" i="6"/>
  <c r="J100" i="6"/>
  <c r="Q122" i="6"/>
  <c r="I97" i="6"/>
  <c r="Q126" i="6"/>
  <c r="I99" i="6"/>
  <c r="I97" i="3"/>
  <c r="R122" i="3"/>
  <c r="J97" i="3" s="1"/>
  <c r="I100" i="3"/>
  <c r="I100" i="4"/>
  <c r="Q122" i="4"/>
  <c r="I98" i="4" s="1"/>
  <c r="K32" i="4" s="1"/>
  <c r="AS98" i="1" s="1"/>
  <c r="I99" i="5"/>
  <c r="J100" i="5"/>
  <c r="J98" i="6"/>
  <c r="J98" i="2"/>
  <c r="J99" i="5"/>
  <c r="BK129" i="3"/>
  <c r="BK128" i="3"/>
  <c r="BK124" i="5"/>
  <c r="K124" i="5"/>
  <c r="K100" i="5" s="1"/>
  <c r="BK123" i="6"/>
  <c r="K123" i="6"/>
  <c r="K98" i="6"/>
  <c r="BK122" i="2"/>
  <c r="K122" i="2" s="1"/>
  <c r="K98" i="2" s="1"/>
  <c r="BK123" i="3"/>
  <c r="K123" i="3" s="1"/>
  <c r="K98" i="3" s="1"/>
  <c r="BK124" i="4"/>
  <c r="BK123" i="4"/>
  <c r="BK122" i="4" s="1"/>
  <c r="K122" i="4" s="1"/>
  <c r="K34" i="4" s="1"/>
  <c r="AG98" i="1" s="1"/>
  <c r="AN98" i="1" s="1"/>
  <c r="BK127" i="6"/>
  <c r="K127" i="6"/>
  <c r="K100" i="6" s="1"/>
  <c r="K36" i="3"/>
  <c r="AY97" i="1" s="1"/>
  <c r="AV97" i="1" s="1"/>
  <c r="F38" i="4"/>
  <c r="BC98" i="1" s="1"/>
  <c r="F36" i="6"/>
  <c r="BC100" i="1"/>
  <c r="F36" i="3"/>
  <c r="BC97" i="1"/>
  <c r="K38" i="5"/>
  <c r="AY99" i="1" s="1"/>
  <c r="AV99" i="1" s="1"/>
  <c r="BE96" i="1"/>
  <c r="BA96" i="1" s="1"/>
  <c r="BB96" i="1"/>
  <c r="AX96" i="1"/>
  <c r="AW96" i="1"/>
  <c r="AW94" i="1" s="1"/>
  <c r="F36" i="2"/>
  <c r="BC95" i="1"/>
  <c r="K38" i="4"/>
  <c r="AY98" i="1" s="1"/>
  <c r="AV98" i="1" s="1"/>
  <c r="K36" i="6"/>
  <c r="AY100" i="1" s="1"/>
  <c r="AV100" i="1" s="1"/>
  <c r="K36" i="2"/>
  <c r="AY95" i="1" s="1"/>
  <c r="AV95" i="1" s="1"/>
  <c r="BD96" i="1"/>
  <c r="AZ96" i="1"/>
  <c r="F38" i="5"/>
  <c r="BC99" i="1" s="1"/>
  <c r="BF96" i="1"/>
  <c r="Q121" i="3" l="1"/>
  <c r="I96" i="3"/>
  <c r="K30" i="3"/>
  <c r="AS97" i="1"/>
  <c r="Q120" i="2"/>
  <c r="I96" i="2" s="1"/>
  <c r="K30" i="2" s="1"/>
  <c r="AS95" i="1" s="1"/>
  <c r="R121" i="3"/>
  <c r="J96" i="3" s="1"/>
  <c r="K31" i="3" s="1"/>
  <c r="AT97" i="1" s="1"/>
  <c r="AT96" i="1" s="1"/>
  <c r="K98" i="4"/>
  <c r="BK126" i="6"/>
  <c r="K126" i="6"/>
  <c r="K99" i="6"/>
  <c r="J97" i="2"/>
  <c r="K128" i="3"/>
  <c r="K99" i="3"/>
  <c r="Q121" i="6"/>
  <c r="I96" i="6"/>
  <c r="K30" i="6"/>
  <c r="AS100" i="1"/>
  <c r="K124" i="4"/>
  <c r="K100" i="4" s="1"/>
  <c r="BK122" i="3"/>
  <c r="K122" i="3"/>
  <c r="K97" i="3"/>
  <c r="BK123" i="5"/>
  <c r="BK122" i="5"/>
  <c r="K122" i="5"/>
  <c r="K129" i="3"/>
  <c r="K100" i="3"/>
  <c r="BK122" i="6"/>
  <c r="K122" i="6" s="1"/>
  <c r="K97" i="6" s="1"/>
  <c r="BK121" i="2"/>
  <c r="K121" i="2"/>
  <c r="K97" i="2"/>
  <c r="K123" i="4"/>
  <c r="K99" i="4"/>
  <c r="K43" i="4"/>
  <c r="K34" i="5"/>
  <c r="AG99" i="1"/>
  <c r="BC96" i="1"/>
  <c r="AY96" i="1"/>
  <c r="AV96" i="1" s="1"/>
  <c r="BF94" i="1"/>
  <c r="W33" i="1" s="1"/>
  <c r="AS96" i="1"/>
  <c r="BE94" i="1"/>
  <c r="W32" i="1"/>
  <c r="BB94" i="1"/>
  <c r="W29" i="1" s="1"/>
  <c r="BD94" i="1"/>
  <c r="W31" i="1"/>
  <c r="K43" i="5" l="1"/>
  <c r="K123" i="5"/>
  <c r="K99" i="5"/>
  <c r="K98" i="5"/>
  <c r="BK121" i="3"/>
  <c r="K121" i="3"/>
  <c r="K96" i="3"/>
  <c r="BK121" i="6"/>
  <c r="K121" i="6"/>
  <c r="K96" i="6"/>
  <c r="BK120" i="2"/>
  <c r="K120" i="2"/>
  <c r="K96" i="2" s="1"/>
  <c r="AN99" i="1"/>
  <c r="AS94" i="1"/>
  <c r="AT94" i="1"/>
  <c r="AZ94" i="1"/>
  <c r="AX94" i="1"/>
  <c r="AK29" i="1" s="1"/>
  <c r="BA94" i="1"/>
  <c r="BC94" i="1"/>
  <c r="AY94" i="1" s="1"/>
  <c r="AK30" i="1" s="1"/>
  <c r="K32" i="6" l="1"/>
  <c r="AG100" i="1"/>
  <c r="K32" i="2"/>
  <c r="AG95" i="1" s="1"/>
  <c r="K32" i="3"/>
  <c r="AG97" i="1"/>
  <c r="AG96" i="1" s="1"/>
  <c r="W30" i="1"/>
  <c r="AV94" i="1"/>
  <c r="AN95" i="1" l="1"/>
  <c r="K41" i="3"/>
  <c r="K41" i="6"/>
  <c r="K41" i="2"/>
  <c r="AN97" i="1"/>
  <c r="AN100" i="1"/>
  <c r="AN96" i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<sst xmlns="http://schemas.openxmlformats.org/spreadsheetml/2006/main" count="3470" uniqueCount="683">
  <si>
    <t>Export Komplet</t>
  </si>
  <si>
    <t/>
  </si>
  <si>
    <t>2.0</t>
  </si>
  <si>
    <t>False</t>
  </si>
  <si>
    <t>True</t>
  </si>
  <si>
    <t>{0ed6ac3b-e9c5-4281-8a8c-f7a4328e61ae}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</si>
  <si>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</si>
  <si>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</si>
  <si>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</si>
  <si>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</si>
  <si>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</si>
  <si>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</si>
  <si>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</si>
  <si>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</si>
  <si>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42421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</si>
  <si>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</si>
  <si>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</si>
  <si>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Budova Technických služieb v meste Kremnica</t>
  </si>
  <si>
    <t>JKSO:</t>
  </si>
  <si>
    <t>KS:</t>
  </si>
  <si>
    <t>Miesto:</t>
  </si>
  <si>
    <t>k. ú. Kremnica, parc. číslo: C-KN 168/1</t>
  </si>
  <si>
    <t>Dátum:</t>
  </si>
  <si>
    <t>Objednávateľ:</t>
  </si>
  <si>
    <t>IČO:</t>
  </si>
  <si>
    <t>Mesto Kremnica, Štefánikovo námestie 1/1, 96701, K</t>
  </si>
  <si>
    <t>IČ DPH:</t>
  </si>
  <si>
    <t>Zhotoviteľ:</t>
  </si>
  <si>
    <t>Vyplň údaj</t>
  </si>
  <si>
    <t>Projektant:</t>
  </si>
  <si>
    <t>Ing. Ľubomír Gecík</t>
  </si>
  <si>
    <t>Spracovateľ:</t>
  </si>
  <si>
    <t>Brightsol s. r. o.</t>
  </si>
  <si>
    <t>Poznámka:</t>
  </si>
  <si>
    <t>Navrhnuté el. zariadenie môže byť nahradené iným technicky zhodným ekvivalentom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</si>
  <si>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</si>
  <si>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</si>
  <si>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</si>
  <si>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</si>
  <si>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</si>
  <si>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</si>
  <si>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</si>
  <si>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</si>
  <si>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</si>
  <si>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</si>
  <si>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</si>
  <si>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</si>
  <si>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</si>
  <si>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</si>
  <si>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</si>
  <si>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</si>
  <si>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</si>
  <si>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</si>
  <si>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</si>
  <si>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</si>
  <si>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</si>
  <si>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</si>
  <si>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</si>
  <si>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</si>
  <si>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</si>
  <si>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</si>
  <si>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</si>
  <si>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</si>
  <si>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</si>
  <si>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</si>
  <si>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</si>
  <si>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</si>
  <si>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</si>
  <si>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</si>
  <si>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</si>
  <si>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</si>
  <si>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</si>
  <si>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</si>
  <si>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</si>
  <si>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</si>
  <si>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</si>
  <si>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</si>
  <si>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</si>
  <si>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</si>
  <si>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</si>
  <si>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</si>
  <si>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</si>
  <si>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BL</t>
  </si>
  <si>
    <t>Bleskozvod a uzemnenie</t>
  </si>
  <si>
    <t>STA</t>
  </si>
  <si>
    <t>1</t>
  </si>
  <si>
    <t>{7b528df7-570b-45bc-9aaa-394484241068}</t>
  </si>
  <si>
    <t>FTV</t>
  </si>
  <si>
    <t>Fotovoltický zdroj</t>
  </si>
  <si>
    <t>{85526327-a06c-4998-b36e-ea4b1dd9d13a}</t>
  </si>
  <si>
    <t>Časť</t>
  </si>
  <si>
    <t>2</t>
  </si>
  <si>
    <t>###NOINSERT###</t>
  </si>
  <si>
    <t>RFTVE</t>
  </si>
  <si>
    <t>Rozvádzač</t>
  </si>
  <si>
    <t>{76bf6d66-b9ce-4511-bd4c-e5cd34dd041c}</t>
  </si>
  <si>
    <t>RH</t>
  </si>
  <si>
    <t>{dd0b6044-9f5b-4e4a-a7a5-08d46655dce7}</t>
  </si>
  <si>
    <t>SV</t>
  </si>
  <si>
    <t>Umelé osvetlenie, vnútorné silové rozvody</t>
  </si>
  <si>
    <t>{4171fc40-f3fc-4779-9b38-fba0a90914d4}</t>
  </si>
  <si>
    <t>KRYCÍ LIST ROZPOČTU</t>
  </si>
  <si>
    <t>Objekt:</t>
  </si>
  <si>
    <t>BL - Bleskozvod a uzemnenie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</si>
  <si>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</si>
  <si>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</si>
  <si>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</si>
  <si>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</si>
  <si>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</si>
  <si>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</si>
  <si>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</si>
  <si>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</si>
  <si>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</si>
  <si>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M - Práce a dodávky M</t>
  </si>
  <si>
    <t xml:space="preserve">    21-M - Elektromontáže</t>
  </si>
  <si>
    <t xml:space="preserve">    95-M - Revízie</t>
  </si>
  <si>
    <t>VRN - Investičné náklady neobsiahnuté v cenách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</si>
  <si>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</si>
  <si>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</si>
  <si>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</si>
  <si>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</si>
  <si>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</si>
  <si>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</si>
  <si>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</si>
  <si>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</si>
  <si>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</si>
  <si>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</si>
  <si>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</si>
  <si>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</si>
  <si>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</si>
  <si>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</si>
  <si>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</si>
  <si>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</si>
  <si>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M</t>
  </si>
  <si>
    <t>Práce a dodávky M</t>
  </si>
  <si>
    <t>3</t>
  </si>
  <si>
    <t>ROZPOCET</t>
  </si>
  <si>
    <t>21-M</t>
  </si>
  <si>
    <t>Elektromontáže</t>
  </si>
  <si>
    <t>K</t>
  </si>
  <si>
    <t>210964801.S</t>
  </si>
  <si>
    <t>Demontáž - uzemňovacie vedenie na povrchu FeZn drôz zvodový   -0,00063 t</t>
  </si>
  <si>
    <t>m</t>
  </si>
  <si>
    <t>64</t>
  </si>
  <si>
    <t>-1110706963</t>
  </si>
  <si>
    <t>210964821.S</t>
  </si>
  <si>
    <t>Demontáž - podpery vedenia FeZn na plochú strechu PV21   -0,00100 t</t>
  </si>
  <si>
    <t>ks</t>
  </si>
  <si>
    <t>-1453018113</t>
  </si>
  <si>
    <t>210964825.S</t>
  </si>
  <si>
    <t>Demontáž - podpery vedenia FeZn do muriva PV 01h a PV01-03   -0,00020 t</t>
  </si>
  <si>
    <t>1741577022</t>
  </si>
  <si>
    <t>4</t>
  </si>
  <si>
    <t>210964864.S</t>
  </si>
  <si>
    <t>Demontáž - svorka FeZn spojovacia SS   -0,00016 t</t>
  </si>
  <si>
    <t>-1000315277</t>
  </si>
  <si>
    <t>5</t>
  </si>
  <si>
    <t>210964881.S</t>
  </si>
  <si>
    <t>Demontáž - ochranný uholník FeZn OU   -0,00163 t</t>
  </si>
  <si>
    <t>-1306417353</t>
  </si>
  <si>
    <t>6</t>
  </si>
  <si>
    <t>210964883.S</t>
  </si>
  <si>
    <t>Demontáž - držiak ochranného uholníka FeZn DU-Z, D a DOU   -0,00040 t</t>
  </si>
  <si>
    <t>-1006470316</t>
  </si>
  <si>
    <t>7</t>
  </si>
  <si>
    <t>210964868.S</t>
  </si>
  <si>
    <t>Demontáž - svorka FeZn skúšobná SZ   -0,00024 t</t>
  </si>
  <si>
    <t>-1830513503</t>
  </si>
  <si>
    <t>8</t>
  </si>
  <si>
    <t>210220800.S</t>
  </si>
  <si>
    <t>Uzemňovacie vedenie na povrchu AlMgSi drôt zvodový Ø 8-10 mm</t>
  </si>
  <si>
    <t>1158016427</t>
  </si>
  <si>
    <t>9</t>
  </si>
  <si>
    <t>354410064200.S</t>
  </si>
  <si>
    <t>Drôt bleskozvodový zliatina AlMgSi, d 8 mm, Al</t>
  </si>
  <si>
    <t>kg</t>
  </si>
  <si>
    <t>128</t>
  </si>
  <si>
    <t>-1939341244</t>
  </si>
  <si>
    <t>10</t>
  </si>
  <si>
    <t>210220250.S</t>
  </si>
  <si>
    <t>Svorka FeZn univerzálna SU, SUA, SUB</t>
  </si>
  <si>
    <t>-542145673</t>
  </si>
  <si>
    <t>P</t>
  </si>
  <si>
    <t>Poznámka k položke:_x000D_
uchytenie zvodu na plechovej streche</t>
  </si>
  <si>
    <t>11</t>
  </si>
  <si>
    <t>354410005800.S</t>
  </si>
  <si>
    <t>Svorka FeZn univerzálna označenie SU</t>
  </si>
  <si>
    <t>-2142287517</t>
  </si>
  <si>
    <t>12</t>
  </si>
  <si>
    <t>210220101.S</t>
  </si>
  <si>
    <t>Podpery vedenia FeZn na plochú strechu PV21</t>
  </si>
  <si>
    <t>1572011678</t>
  </si>
  <si>
    <t>13</t>
  </si>
  <si>
    <t>354410034800.S</t>
  </si>
  <si>
    <t>Podpera vedenia FeZn na ploché strechy označenie PV 21 oceľ</t>
  </si>
  <si>
    <t>2127399338</t>
  </si>
  <si>
    <t>14</t>
  </si>
  <si>
    <t>354410034900.S</t>
  </si>
  <si>
    <t>Podložka plastová k podpere vedenia FeZn označenie podložka k PV 21</t>
  </si>
  <si>
    <t>-1574192519</t>
  </si>
  <si>
    <t>15</t>
  </si>
  <si>
    <t>210222246.S</t>
  </si>
  <si>
    <t>Svorka FeZn na odkvapový žľab SO, pre vonkajšie práce</t>
  </si>
  <si>
    <t>1322492913</t>
  </si>
  <si>
    <t>Poznámka k položke:_x000D_
svorka pre uchytenie zvodu</t>
  </si>
  <si>
    <t>16</t>
  </si>
  <si>
    <t>354410004200.S</t>
  </si>
  <si>
    <t>Svorka FeZn odkvapová označenie SO</t>
  </si>
  <si>
    <t>1412844373</t>
  </si>
  <si>
    <t>17</t>
  </si>
  <si>
    <t>210220205.S</t>
  </si>
  <si>
    <t>Zachytávacia tyč vodič AlMgSi D8 L=1m</t>
  </si>
  <si>
    <t>-100813345</t>
  </si>
  <si>
    <t>18</t>
  </si>
  <si>
    <t>-408118004</t>
  </si>
  <si>
    <t xml:space="preserve">Poznámka k položke:_x000D_
svorka pre uchytenie zahcytávacej tyče (zachytávacia tyč = vodič AlMgSi D8, h=1m) umiestnenej na okap. zvode. </t>
  </si>
  <si>
    <t>19</t>
  </si>
  <si>
    <t>1211307147</t>
  </si>
  <si>
    <t>210222243.S</t>
  </si>
  <si>
    <t>Svorka FeZn spojovacia SS, pre vonkajšie práce</t>
  </si>
  <si>
    <t>-1026778616</t>
  </si>
  <si>
    <t>Poznámka k položke:_x000D_
svorka pre uchytenie zahcytávacej tyče (zachytávacia tyč = vodič AlMgSi D8, h=1m) o zvod (4xSS pre jednu tyč)</t>
  </si>
  <si>
    <t>21</t>
  </si>
  <si>
    <t>354410003400.S</t>
  </si>
  <si>
    <t>Svorka FeZn spojovacia označenie SS 2 skrutky s príložkou</t>
  </si>
  <si>
    <t>-176417849</t>
  </si>
  <si>
    <t>22</t>
  </si>
  <si>
    <t>483471225</t>
  </si>
  <si>
    <t xml:space="preserve">Poznámka k položke:_x000D_
svorka pre uchytenie zahcytávacej tyče (zachytávacia tyč = vodič AlMgSi D8, h=1m) na hrebeni strechy - upresniť pri realizácii podľa požiadavky dodávateľa stavby </t>
  </si>
  <si>
    <t>23</t>
  </si>
  <si>
    <t>BL_1</t>
  </si>
  <si>
    <t>Svorka pre uchytenie zachytávacej tyče na hreben strechy</t>
  </si>
  <si>
    <t>256</t>
  </si>
  <si>
    <t>-83981173</t>
  </si>
  <si>
    <t>24</t>
  </si>
  <si>
    <t>210220107.S</t>
  </si>
  <si>
    <t>Podpery vedenia FeZn PV17 na zateplené fasády</t>
  </si>
  <si>
    <t>1067499053</t>
  </si>
  <si>
    <t>25</t>
  </si>
  <si>
    <t>210011301.S</t>
  </si>
  <si>
    <t>Osadenie polyamidovej príchytky (hmoždinky) HM 6, do tehlového muriva</t>
  </si>
  <si>
    <t>-729951935</t>
  </si>
  <si>
    <t>26</t>
  </si>
  <si>
    <t>311310008520.S</t>
  </si>
  <si>
    <t>Hmoždinka 12x160 rámová KPR</t>
  </si>
  <si>
    <t>396182658</t>
  </si>
  <si>
    <t>27</t>
  </si>
  <si>
    <t>354410034300.S</t>
  </si>
  <si>
    <t>Podpera vedenia FeZn na zateplené fasády označenie PV 17-4</t>
  </si>
  <si>
    <t>-1280164323</t>
  </si>
  <si>
    <t>28</t>
  </si>
  <si>
    <t>210220247</t>
  </si>
  <si>
    <t>Svorka FeZn skúšobná SZ</t>
  </si>
  <si>
    <t>-1719049507</t>
  </si>
  <si>
    <t>29</t>
  </si>
  <si>
    <t>354410004300</t>
  </si>
  <si>
    <t>Svorka FeZn skúšobná označenie SZ</t>
  </si>
  <si>
    <t>2076607357</t>
  </si>
  <si>
    <t>30</t>
  </si>
  <si>
    <t>210222260.S</t>
  </si>
  <si>
    <t>Ochranný uholník FeZn OU, pre vonkajšie práce</t>
  </si>
  <si>
    <t>488102373</t>
  </si>
  <si>
    <t>31</t>
  </si>
  <si>
    <t>354410053300.S</t>
  </si>
  <si>
    <t>Uholník ochranný FeZn označenie OU 1,7 m</t>
  </si>
  <si>
    <t>777123830</t>
  </si>
  <si>
    <t>32</t>
  </si>
  <si>
    <t>210222261.S</t>
  </si>
  <si>
    <t>Držiak ochranného uholníka FeZn DU-Z,D a DOU, pre vonkajšie práce</t>
  </si>
  <si>
    <t>429946258</t>
  </si>
  <si>
    <t>33</t>
  </si>
  <si>
    <t>354410054500.S</t>
  </si>
  <si>
    <t>Držiak FeZn ochranného uholníka univerzálny s klincom označenie DOU kl. 3</t>
  </si>
  <si>
    <t>-1939934227</t>
  </si>
  <si>
    <t>34</t>
  </si>
  <si>
    <t>210220050</t>
  </si>
  <si>
    <t>Označenie zvodov číselnými štítkami</t>
  </si>
  <si>
    <t>-724288280</t>
  </si>
  <si>
    <t>35</t>
  </si>
  <si>
    <t>354410064700</t>
  </si>
  <si>
    <t>Štítok orientačný na zvody</t>
  </si>
  <si>
    <t>-1218686722</t>
  </si>
  <si>
    <t>36</t>
  </si>
  <si>
    <t>210020951</t>
  </si>
  <si>
    <t>Výstražná a označovacia tabuľka vrátane montáže, smaltovaná, formát A3 - A4</t>
  </si>
  <si>
    <t>331243607</t>
  </si>
  <si>
    <t>37</t>
  </si>
  <si>
    <t>BL_3</t>
  </si>
  <si>
    <t>Výstražná tabuľka, krokové, dotykové napätie</t>
  </si>
  <si>
    <t>-1879426297</t>
  </si>
  <si>
    <t>38</t>
  </si>
  <si>
    <t>MD</t>
  </si>
  <si>
    <t>Mimostavenisková doprava</t>
  </si>
  <si>
    <t>%</t>
  </si>
  <si>
    <t>-1971737034</t>
  </si>
  <si>
    <t>39</t>
  </si>
  <si>
    <t>MV</t>
  </si>
  <si>
    <t>Murárske výpomoci</t>
  </si>
  <si>
    <t>-108906278</t>
  </si>
  <si>
    <t>40</t>
  </si>
  <si>
    <t>PD</t>
  </si>
  <si>
    <t>Presun dodávok</t>
  </si>
  <si>
    <t>415642687</t>
  </si>
  <si>
    <t>41</t>
  </si>
  <si>
    <t>PM</t>
  </si>
  <si>
    <t>Podružný materiál</t>
  </si>
  <si>
    <t>938470160</t>
  </si>
  <si>
    <t>42</t>
  </si>
  <si>
    <t>PPV</t>
  </si>
  <si>
    <t>Podiel pridružených výkonov</t>
  </si>
  <si>
    <t>-1937956419</t>
  </si>
  <si>
    <t>95-M</t>
  </si>
  <si>
    <t>Revízie</t>
  </si>
  <si>
    <t>43</t>
  </si>
  <si>
    <t>950106001_1</t>
  </si>
  <si>
    <t>Komplexne a predkomplexne skuky, merania, revízna správa, skutkový stav</t>
  </si>
  <si>
    <t>mer.</t>
  </si>
  <si>
    <t>-204009113</t>
  </si>
  <si>
    <t>VRN</t>
  </si>
  <si>
    <t>Investičné náklady neobsiahnuté v cenách</t>
  </si>
  <si>
    <t>44</t>
  </si>
  <si>
    <t>001400043.S</t>
  </si>
  <si>
    <t>Ostatné náklady stavby - práce na ťažko prístupných miestach práce vo výškach resp. hĺbkach</t>
  </si>
  <si>
    <t>eur</t>
  </si>
  <si>
    <t>1024</t>
  </si>
  <si>
    <t>651343763</t>
  </si>
  <si>
    <t>Poznámka k položke:_x000D_
2x pracovník x 16 hod. x 0,75€</t>
  </si>
  <si>
    <t>FTV - Fotovoltický zdroj</t>
  </si>
  <si>
    <t>HSV - Práce a dodávky HSV</t>
  </si>
  <si>
    <t xml:space="preserve">    9 - Ostatné konštrukcie a práce-búranie</t>
  </si>
  <si>
    <t>HSV</t>
  </si>
  <si>
    <t>Práce a dodávky HSV</t>
  </si>
  <si>
    <t>Ostatné konštrukcie a práce-búranie</t>
  </si>
  <si>
    <t>971038131.S</t>
  </si>
  <si>
    <t>Vybúranie otvoru v murive z tvárnic veľ. profilu do 60 mm hr. do 150 mm,  -0,00100t</t>
  </si>
  <si>
    <t>-853569687</t>
  </si>
  <si>
    <t>Poznámka k položke:_x000D_
Prieraz cez stenu pod fasádu</t>
  </si>
  <si>
    <t>972046010.S</t>
  </si>
  <si>
    <t>Jadrové vrty diamantovými korunkami do D 110 mm do stropov - betónových, dlažieb -0,00021t</t>
  </si>
  <si>
    <t>cm</t>
  </si>
  <si>
    <t>2142887898</t>
  </si>
  <si>
    <t>Poznámka k položke:_x000D_
Prestup cez strechu</t>
  </si>
  <si>
    <t>210501001.S</t>
  </si>
  <si>
    <t>Prípravné práce pre zahájením montáže nad 8 panelov</t>
  </si>
  <si>
    <t>súb.</t>
  </si>
  <si>
    <t>1788310627</t>
  </si>
  <si>
    <t>210501100.S</t>
  </si>
  <si>
    <t>Montáž fotovolataického panela na rošt vrátane zapojenia panelov</t>
  </si>
  <si>
    <t>Wp</t>
  </si>
  <si>
    <t>1698650266</t>
  </si>
  <si>
    <t>FVE_1</t>
  </si>
  <si>
    <t>Vitovolt 300 M370 AG</t>
  </si>
  <si>
    <t>665018786</t>
  </si>
  <si>
    <t>210501010.S</t>
  </si>
  <si>
    <t>Montáž kotevného a nosného systému pre rošt na fotovoltaické panely na  strechu</t>
  </si>
  <si>
    <t>pol.</t>
  </si>
  <si>
    <t>-452671553</t>
  </si>
  <si>
    <t>FVE_K1</t>
  </si>
  <si>
    <t>Konštrukcia Vitovolt Aero 2 10 stp.</t>
  </si>
  <si>
    <t>1860041344</t>
  </si>
  <si>
    <t>44000400101</t>
  </si>
  <si>
    <t>Betónová dlažba štandard kocka 40x40x5, 15kg</t>
  </si>
  <si>
    <t>-768922720</t>
  </si>
  <si>
    <t>210010025.S</t>
  </si>
  <si>
    <t>Rúrka ohybná elektroinštalačná z PVC typ FXP 20, uložená pevne</t>
  </si>
  <si>
    <t>1990402042</t>
  </si>
  <si>
    <t>8595568902498</t>
  </si>
  <si>
    <t>Rúrka ohybná EN LPE 320N UV 2320/LPE-1 F1.DU UV stabilná</t>
  </si>
  <si>
    <t>-1065601512</t>
  </si>
  <si>
    <t>FVE_E3</t>
  </si>
  <si>
    <t>MC4 Samica-Set 4-6 mm² (20ks/bal.)</t>
  </si>
  <si>
    <t>-967464364</t>
  </si>
  <si>
    <t>FVE_E4</t>
  </si>
  <si>
    <t>MC4 Samec 4-6 mm² (20ks/bal.)</t>
  </si>
  <si>
    <t>-609651923</t>
  </si>
  <si>
    <t>210800643.S</t>
  </si>
  <si>
    <t>Vodič medený uložený v rúrke H07V-K (CYA)  450/750 V 6</t>
  </si>
  <si>
    <t>-850451177</t>
  </si>
  <si>
    <t>FVE_E1</t>
  </si>
  <si>
    <t>Solárny kábel 6mm² čierny L=100m</t>
  </si>
  <si>
    <t>bal.</t>
  </si>
  <si>
    <t>595757343</t>
  </si>
  <si>
    <t>FVE_E2</t>
  </si>
  <si>
    <t>solárny kábel 6mm² červený L=100m</t>
  </si>
  <si>
    <t>1883548033</t>
  </si>
  <si>
    <t>210800004.S</t>
  </si>
  <si>
    <t>Vodič medený uložený voľne CYY 450/750 V  6mm2</t>
  </si>
  <si>
    <t>685705578</t>
  </si>
  <si>
    <t>341110011400.S</t>
  </si>
  <si>
    <t>Vodič medený CY 6 mm2 zž</t>
  </si>
  <si>
    <t>271281507</t>
  </si>
  <si>
    <t>210501251.S</t>
  </si>
  <si>
    <t>Montáž a zapojenie meniča napätia trojfázového z DC/AC, smartloggera</t>
  </si>
  <si>
    <t>846558243</t>
  </si>
  <si>
    <t>FVE_2</t>
  </si>
  <si>
    <t>Menič Huawei SUN2000-5KTL bez výstupu na baterku</t>
  </si>
  <si>
    <t>908011220</t>
  </si>
  <si>
    <t>210800201.S</t>
  </si>
  <si>
    <t>Kábel medený uložený v rúrke CYKY 450/750 V 5x6</t>
  </si>
  <si>
    <t>-1850962319</t>
  </si>
  <si>
    <t>341110002200.S</t>
  </si>
  <si>
    <t>Kábel medený CYKY 5x6 mm2</t>
  </si>
  <si>
    <t>1727251219</t>
  </si>
  <si>
    <t>210010027.S</t>
  </si>
  <si>
    <t>Rúrka ohybná elektroinštalačná z PVC typ FXP 32, uložená pevne</t>
  </si>
  <si>
    <t>-1203595413</t>
  </si>
  <si>
    <t>345710009300.S</t>
  </si>
  <si>
    <t>Rúrka ohybná vlnitá pancierová so strednou mechanickou odolnosťou z PVC-U, D 32 UV stabilná</t>
  </si>
  <si>
    <t>739599063</t>
  </si>
  <si>
    <t>210881212</t>
  </si>
  <si>
    <t>Kábel bezhalogénový, medený uložený pevne 1-CHKE-V 0,6/1,0 kV  2x1,5</t>
  </si>
  <si>
    <t>-1771244358</t>
  </si>
  <si>
    <t>341610020400</t>
  </si>
  <si>
    <t>Kábel medený bezhalogenový 1-CHKE-V F180 E60 2x1,5 mm2</t>
  </si>
  <si>
    <t>294308968</t>
  </si>
  <si>
    <t>ST_1</t>
  </si>
  <si>
    <t>Montáž tlačítka FTV STOP</t>
  </si>
  <si>
    <t>1601202034</t>
  </si>
  <si>
    <t>ST_2</t>
  </si>
  <si>
    <t>Tlačítko FTV STOP</t>
  </si>
  <si>
    <t>805839854</t>
  </si>
  <si>
    <t>210800646.S</t>
  </si>
  <si>
    <t>Vodič medený uložený v rúrke H07V-K (CYA)  450/750 V 25</t>
  </si>
  <si>
    <t>305472403</t>
  </si>
  <si>
    <t>341310009400.S</t>
  </si>
  <si>
    <t>Vodič medený flexibilný H07V-K 25 mm2</t>
  </si>
  <si>
    <t>1937072551</t>
  </si>
  <si>
    <t>210222031.S</t>
  </si>
  <si>
    <t>Ekvipotenciálna svorkovnica EPS 2 v krabici KO 125 E, pre vonkajšie práce</t>
  </si>
  <si>
    <t>-694421181</t>
  </si>
  <si>
    <t>345410000400.S</t>
  </si>
  <si>
    <t>Krabica odbočná z PVC s viečkom pod omietku KO 125 E</t>
  </si>
  <si>
    <t>52052031</t>
  </si>
  <si>
    <t>345610005100.S</t>
  </si>
  <si>
    <t>Svorkovnica ekvipotencionálna EPS 2, z PP</t>
  </si>
  <si>
    <t>1974615848</t>
  </si>
  <si>
    <t>-157848944</t>
  </si>
  <si>
    <t>-536739001</t>
  </si>
  <si>
    <t>49656456</t>
  </si>
  <si>
    <t>-779235471</t>
  </si>
  <si>
    <t>-1959250577</t>
  </si>
  <si>
    <t>Komplexné a predkomplexné skúšky, merania, revízna správa, skutkový stav</t>
  </si>
  <si>
    <t>-1004424541</t>
  </si>
  <si>
    <t>Časť:</t>
  </si>
  <si>
    <t>RFTVE - Rozvádzač</t>
  </si>
  <si>
    <t>210120423.S</t>
  </si>
  <si>
    <t>Zvodiče prepätia kombinované typu 1+2 (triedy B + C) 3pól, 3+1pól</t>
  </si>
  <si>
    <t>1582205218</t>
  </si>
  <si>
    <t>Dehnguard PV 1000</t>
  </si>
  <si>
    <t>-1581080647</t>
  </si>
  <si>
    <t>210161011.S</t>
  </si>
  <si>
    <t>Elektromer trojfázový na priame pripojenie</t>
  </si>
  <si>
    <t>-808970049</t>
  </si>
  <si>
    <t>Smartmeter Janitza</t>
  </si>
  <si>
    <t>658729938</t>
  </si>
  <si>
    <t>210120404.S</t>
  </si>
  <si>
    <t>Istič vzduchový trojpólový do 63 A</t>
  </si>
  <si>
    <t>1060421978</t>
  </si>
  <si>
    <t>358220064430</t>
  </si>
  <si>
    <t>Istič LTN-20B-3, 20 A, AC 230/400 V/DC 216 V, charakteristika B, 3 P, 10 kA</t>
  </si>
  <si>
    <t>-428713479</t>
  </si>
  <si>
    <t>210120401.S</t>
  </si>
  <si>
    <t>Istič vzduchový jednopólový do 63 A</t>
  </si>
  <si>
    <t>-1248038704</t>
  </si>
  <si>
    <t>OEZ:41636</t>
  </si>
  <si>
    <t>Istič LTN-6B-1, In 6 A, Ue AC 230/400 V/DC 72 V, charakteristika B, 1-pól, Icn 10 kA</t>
  </si>
  <si>
    <t>859328568</t>
  </si>
  <si>
    <t>210120401.S_1</t>
  </si>
  <si>
    <t>Pomocný kontakt pre istič vzduchový jednopólový do 63 A</t>
  </si>
  <si>
    <t>-1246026343</t>
  </si>
  <si>
    <t>OEZ:42298</t>
  </si>
  <si>
    <t>Pomocný spínač PS-LT-0200, 2x rozpínací kontakt, pre LTE, LTN, LVN, LFE, LFN, OLE, OLI, MSO, MSN, AVN-DC</t>
  </si>
  <si>
    <t>520746491</t>
  </si>
  <si>
    <t>210111607.S</t>
  </si>
  <si>
    <t>Kontrolka jednoduchá 230 V antibakteriálna signalizačná / orientačná</t>
  </si>
  <si>
    <t>-347768831</t>
  </si>
  <si>
    <t>OEZ:00000_SP00</t>
  </si>
  <si>
    <t>3SU1106-6AA60-1AA0 LED kontrolka biela, 230 VAC</t>
  </si>
  <si>
    <t>161794359</t>
  </si>
  <si>
    <t>210120414.S_1</t>
  </si>
  <si>
    <t>Napäťová spúšť</t>
  </si>
  <si>
    <t>-36401646</t>
  </si>
  <si>
    <t>EMP000006365</t>
  </si>
  <si>
    <t>Spúšť napäťová SV-LT-X400 42313 400VAC/110VDC 1M pre LTE,LVN,LTN,</t>
  </si>
  <si>
    <t>1085701100</t>
  </si>
  <si>
    <t>210120005.S</t>
  </si>
  <si>
    <t>Odpínače valcových poistkových vložiek 10 x 38 trojpólové do 32 A</t>
  </si>
  <si>
    <t>-1250900688</t>
  </si>
  <si>
    <t>345290014600.S</t>
  </si>
  <si>
    <t>Poistková vložka valcová PVA10 6A gG, veľkosť 10x38</t>
  </si>
  <si>
    <t>1216396570</t>
  </si>
  <si>
    <t>493711837</t>
  </si>
  <si>
    <t>358220064436</t>
  </si>
  <si>
    <t>Istič LTN-40B-3, 40 A, AC 230/400 V/DC 216 V, charakteristika B, 3 P, 10 kA</t>
  </si>
  <si>
    <t>1413451607</t>
  </si>
  <si>
    <t>OEZ:44049</t>
  </si>
  <si>
    <t>Nástenná rozvádzačová skriňa NP66-0604025, krytie IP66, RAL 7035, vnútorné použitie, jednokrídlové dvere, V x Š x H 600 x 400 x 250, montážny panel</t>
  </si>
  <si>
    <t>671495189</t>
  </si>
  <si>
    <t>1601912422</t>
  </si>
  <si>
    <t>-1014910059</t>
  </si>
  <si>
    <t>2129924708</t>
  </si>
  <si>
    <t>741842576</t>
  </si>
  <si>
    <t>RH - Rozvádzač</t>
  </si>
  <si>
    <t>210130104.S</t>
  </si>
  <si>
    <t>Stýkač trojpólový na DIN lištu do 40 A</t>
  </si>
  <si>
    <t>-56808329</t>
  </si>
  <si>
    <t>RH_1</t>
  </si>
  <si>
    <t>U-f Guard ochranné relé</t>
  </si>
  <si>
    <t>-534648901</t>
  </si>
  <si>
    <t>-1906473456</t>
  </si>
  <si>
    <t>358210003900</t>
  </si>
  <si>
    <t>Stýkač inštalačný RSI-40-40-A230, OEZ</t>
  </si>
  <si>
    <t>1218187385</t>
  </si>
  <si>
    <t>Poznámka k položke:_x000D_
Ith 40 A, Uc AC 230 V, 4x zapínací kontakt</t>
  </si>
  <si>
    <t>210120003.S</t>
  </si>
  <si>
    <t>Odpínače valcových poistkových vložiek 10 x 38 jednopólové do 32 A</t>
  </si>
  <si>
    <t>-1345679074</t>
  </si>
  <si>
    <t>-1101111680</t>
  </si>
  <si>
    <t>334333771</t>
  </si>
  <si>
    <t>345290013500.S</t>
  </si>
  <si>
    <t>Odpínač valcových poistiek OPVP 10-3, 32A, veľkosť 10x38</t>
  </si>
  <si>
    <t>471957521</t>
  </si>
  <si>
    <t>1367031163</t>
  </si>
  <si>
    <t>-1871201160</t>
  </si>
  <si>
    <t>SV - Umelé osvetlenie, vnútorné silové rozvody</t>
  </si>
  <si>
    <t>971036003.S</t>
  </si>
  <si>
    <t>Vrty do D 40 mm do stien - murivo tehlové -0,00002t</t>
  </si>
  <si>
    <t>362696435</t>
  </si>
  <si>
    <t>979089002.S</t>
  </si>
  <si>
    <t>Poplatok za skladovanie - obaly, (15 01, 02, 06) ostatné</t>
  </si>
  <si>
    <t>t</t>
  </si>
  <si>
    <t>359041261</t>
  </si>
  <si>
    <t>210962008.S</t>
  </si>
  <si>
    <t>Demontáž svietidla - žiarovkové bytové stropné/nástenné 1 zdroj</t>
  </si>
  <si>
    <t>145564562</t>
  </si>
  <si>
    <t>210962032.S</t>
  </si>
  <si>
    <t>Demontáž svietidla - žiarivkové bytové stropné/nástenné prisadené 2 zdroje s krytom</t>
  </si>
  <si>
    <t>900518639</t>
  </si>
  <si>
    <t>210203040.S</t>
  </si>
  <si>
    <t>Montáž a zapojenie stropného LED svietidla</t>
  </si>
  <si>
    <t>-799675059</t>
  </si>
  <si>
    <t>Svietidlo LED BS02U4K18UN 20.7 W 1700 lm 82.1 lm/W</t>
  </si>
  <si>
    <t>-1706711727</t>
  </si>
  <si>
    <t>-1229367814</t>
  </si>
  <si>
    <t>Svietidlo LED BS01U4K25UN 23.0 W 1600 lm 69.6 lm/W</t>
  </si>
  <si>
    <t>801538593</t>
  </si>
  <si>
    <t>-1620332931</t>
  </si>
  <si>
    <t>Svietidlo LED BS03U4K20UNL 20.0 W 2189 lm 109.5 lm/W</t>
  </si>
  <si>
    <t>-90815469</t>
  </si>
  <si>
    <t>290796467</t>
  </si>
  <si>
    <t>Svietidlo LED BS04U4K24UNK 24.0 W 2250 lm 93.7 lm/W</t>
  </si>
  <si>
    <t>-62807182</t>
  </si>
  <si>
    <t>1944480143</t>
  </si>
  <si>
    <t>Svietidlo LED BS06U4K30UNL 30.0 W 3269 lm 109.0 lm/W</t>
  </si>
  <si>
    <t>-1264341500</t>
  </si>
  <si>
    <t>1982707278</t>
  </si>
  <si>
    <t>Svietidlo LED BS01P4K36UN 35.5W 4000K NW 35.5 W 4957 lm 139.6 lm/W</t>
  </si>
  <si>
    <t>190928467</t>
  </si>
  <si>
    <t>-1695206118</t>
  </si>
  <si>
    <t>Svietidlo LED BS01S4K35ME 35.0 W 4799 lm 137.1 lm/W</t>
  </si>
  <si>
    <t>-843369753</t>
  </si>
  <si>
    <t>1654068634</t>
  </si>
  <si>
    <t>Svietidlo LED BS01O4K40UN 40.0 W 4267 lm 106.7 lm/W</t>
  </si>
  <si>
    <t>506967441</t>
  </si>
  <si>
    <t>-206757482</t>
  </si>
  <si>
    <t>Svietidlo LED BS03O4K50UNL 50.0 W 5856 lm 117.1 lm/W</t>
  </si>
  <si>
    <t>2005469828</t>
  </si>
  <si>
    <t>210010332.S</t>
  </si>
  <si>
    <t>Krabica pre lištový rozvod s viečkom a svorkovnicou, vrátane zapojenia</t>
  </si>
  <si>
    <t>808269393</t>
  </si>
  <si>
    <t>Poznámka k položke:_x000D_
Krabica pre napojenie svietidiel_x000D_
Krabica pre rozbočenie vedenia resp. zaslepenie nevyužitého vývodu</t>
  </si>
  <si>
    <t>345410014670.S</t>
  </si>
  <si>
    <t>Krabica odbočná 6456-13, z PVC</t>
  </si>
  <si>
    <t>-905962838</t>
  </si>
  <si>
    <t>210010522.S</t>
  </si>
  <si>
    <t>Odviečkovanie alebo zaviečkovanie krabíc - viečko na skrutky</t>
  </si>
  <si>
    <t>1421072401</t>
  </si>
  <si>
    <t>210011309.S</t>
  </si>
  <si>
    <t>Osadenie polyamidovej príchytky HM 6 do tvrdého kameňa, jednoduchého betónu a železobetónu</t>
  </si>
  <si>
    <t>1489173689</t>
  </si>
  <si>
    <t>Poznámka k položke:_x000D_
uchytenie svietidiel</t>
  </si>
  <si>
    <t>311310002700.S</t>
  </si>
  <si>
    <t>Hmoždinka klasická, sivá, M 6x30 mm</t>
  </si>
  <si>
    <t>-1474138743</t>
  </si>
  <si>
    <t>210800107.S</t>
  </si>
  <si>
    <t>Kábel medený uložený voľne CYKY 450/750 V 3x1,5</t>
  </si>
  <si>
    <t>1831197006</t>
  </si>
  <si>
    <t xml:space="preserve">Poznámka k položke:_x000D_
napojenie svietidla, zmena polohy svietidla_x000D_
</t>
  </si>
  <si>
    <t>341110000700.S</t>
  </si>
  <si>
    <t>Kábel medený CYKY 3x1,5 mm2</t>
  </si>
  <si>
    <t>73283022</t>
  </si>
  <si>
    <t>210010802.S</t>
  </si>
  <si>
    <t>Lišta elektroinštalačná z PVC 20x20, uložená pevne, vkladacia</t>
  </si>
  <si>
    <t>-277129425</t>
  </si>
  <si>
    <t>Poznámka k položke:_x000D_
uloženie vedenia pri zmene polohy svietidla</t>
  </si>
  <si>
    <t>345750064610.S</t>
  </si>
  <si>
    <t>Lišta hranatá z PVC, 20x20 mm</t>
  </si>
  <si>
    <t>1277045288</t>
  </si>
  <si>
    <t>-1635444431</t>
  </si>
  <si>
    <t>-905906817</t>
  </si>
  <si>
    <t>210222300.S</t>
  </si>
  <si>
    <t>Ochranné pospájanie v práčovniach, kúpeľniach, voľné uloženie CY 4-6 mm2, pre vonkajšie práce</t>
  </si>
  <si>
    <t>1827664058</t>
  </si>
  <si>
    <t>341110012200.S</t>
  </si>
  <si>
    <t>Vodič medený H07V-U 4 mm2</t>
  </si>
  <si>
    <t>1045159775</t>
  </si>
  <si>
    <t>210222040.S</t>
  </si>
  <si>
    <t>Svorka na potrubie "BERNARD" vrátane pásika Cu, pre vonkajšie práce</t>
  </si>
  <si>
    <t>227290797</t>
  </si>
  <si>
    <t>354410006200.S</t>
  </si>
  <si>
    <t>Svorka uzemňovacia Bernard ZSA 16</t>
  </si>
  <si>
    <t>-2058490074</t>
  </si>
  <si>
    <t>354410066900.S</t>
  </si>
  <si>
    <t>Páska CU, bleskozvodný a uzemňovací materiál, dĺžka 0,5 m</t>
  </si>
  <si>
    <t>-1908914297</t>
  </si>
  <si>
    <t>-81228669</t>
  </si>
  <si>
    <t>1653487178</t>
  </si>
  <si>
    <t>-1125879873</t>
  </si>
  <si>
    <t>-586888326</t>
  </si>
  <si>
    <t>-2021550019</t>
  </si>
  <si>
    <t>210291001.S</t>
  </si>
  <si>
    <t>Vyčistenie poistkovej skrine a rozvádzača od prachu a mechanických nečistôt</t>
  </si>
  <si>
    <t>hod</t>
  </si>
  <si>
    <t>-1485513232</t>
  </si>
  <si>
    <t>45</t>
  </si>
  <si>
    <t>210291010.S</t>
  </si>
  <si>
    <t>Demontáž a montáž krytu na oceloplechovom rozvádzači do 0,4 m2, doplniť skrutky a podložky</t>
  </si>
  <si>
    <t>2071340843</t>
  </si>
  <si>
    <t>46</t>
  </si>
  <si>
    <t>210290493.S</t>
  </si>
  <si>
    <t>Doplnenie istiacich a spínacích prístrojov v rozvádzači na DIN lište do 25 A</t>
  </si>
  <si>
    <t>-1584688835</t>
  </si>
  <si>
    <t>47</t>
  </si>
  <si>
    <t>-2111045182</t>
  </si>
  <si>
    <t>48</t>
  </si>
  <si>
    <t>210800122.S</t>
  </si>
  <si>
    <t>Kábel medený uložený voľne CYKY 450/750 V 5x6</t>
  </si>
  <si>
    <t>425545317</t>
  </si>
  <si>
    <t>49</t>
  </si>
  <si>
    <t>401788237</t>
  </si>
  <si>
    <t>50</t>
  </si>
  <si>
    <t>210010110.S</t>
  </si>
  <si>
    <t>Lišta elektroinštalačná z PVC 40x40, uložená pevne, vkladacia</t>
  </si>
  <si>
    <t>413487561</t>
  </si>
  <si>
    <t>51</t>
  </si>
  <si>
    <t>345750065150.S</t>
  </si>
  <si>
    <t>Lišta hranatá z PVC, 40x40 mm</t>
  </si>
  <si>
    <t>1378959782</t>
  </si>
  <si>
    <t>52</t>
  </si>
  <si>
    <t>2005289880</t>
  </si>
  <si>
    <t>53</t>
  </si>
  <si>
    <t>2125493341</t>
  </si>
  <si>
    <t>54</t>
  </si>
  <si>
    <t>210100002</t>
  </si>
  <si>
    <t>Ukončenie vodičov v rozvádzač. vrátane zapojenia a vodičovej koncovky do 6 mm2</t>
  </si>
  <si>
    <t>742189639</t>
  </si>
  <si>
    <t>55</t>
  </si>
  <si>
    <t>210190002.S</t>
  </si>
  <si>
    <t>Montáž oceľoplechovej rozvodnice do váhy 50 kg</t>
  </si>
  <si>
    <t>1516038701</t>
  </si>
  <si>
    <t>56</t>
  </si>
  <si>
    <t>Sil_1</t>
  </si>
  <si>
    <t>Rozvádzač R-UK - odhad</t>
  </si>
  <si>
    <t>-1525520576</t>
  </si>
  <si>
    <t>Poznámka k položke:_x000D_
hodnotu položky upraviť podľa schémy rozvádzača, ktorá bude riešená v realizačnej dokumentácii</t>
  </si>
  <si>
    <t>57</t>
  </si>
  <si>
    <t>MaR_1</t>
  </si>
  <si>
    <t>Meranie a regulácia - odhad</t>
  </si>
  <si>
    <t>pol</t>
  </si>
  <si>
    <t>-636452705</t>
  </si>
  <si>
    <t>Poznámka k položke:_x000D_
hodnotu položky upraviť podľa schémy rozvodov MaR, ktorá bude riešená v realizačnej dokumentácii</t>
  </si>
  <si>
    <t>58</t>
  </si>
  <si>
    <t>-1607311966</t>
  </si>
  <si>
    <t>59</t>
  </si>
  <si>
    <t>-1847619920</t>
  </si>
  <si>
    <t>60</t>
  </si>
  <si>
    <t>-482013041</t>
  </si>
  <si>
    <t>61</t>
  </si>
  <si>
    <t>-297616955</t>
  </si>
  <si>
    <t>62</t>
  </si>
  <si>
    <t>-389045906</t>
  </si>
  <si>
    <t>63</t>
  </si>
  <si>
    <t>-633706479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</si>
</sst>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horizontal="right" vertical="center"/>
    </xf>
    <xf numFmtId="4" fontId="12" fillId="0" borderId="0" xfId="0" applyNumberFormat="1" applyFont="1" applyBorder="1" applyAlignment="1">
      <alignment horizontal="right"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4" xfId="0" applyNumberFormat="1" applyFont="1" applyBorder="1" applyAlignment="1">
      <alignment horizontal="right" vertical="center"/>
    </xf>
    <xf numFmtId="4" fontId="28" fillId="0" borderId="0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4" fontId="32" fillId="0" borderId="12" xfId="0" applyNumberFormat="1" applyFont="1" applyBorder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4" fontId="22" fillId="0" borderId="20" xfId="0" applyNumberFormat="1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abSelected="1" workbookViewId="0">
      <selection activeCell="AR4" sqref="AR4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4</v>
      </c>
      <c r="BV1" s="13" t="s">
        <v>5</v>
      </c>
    </row>
    <row r="2" spans="1:74" s="1" customFormat="1" ht="36.950000000000003" customHeight="1">
      <c r="AR2" s="243" t="s">
        <v>6</v>
      </c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F2" s="225"/>
      <c r="BG2" s="225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G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224" t="s">
        <v>14</v>
      </c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R5" s="17"/>
      <c r="BG5" s="221" t="s">
        <v>15</v>
      </c>
      <c r="BS5" s="14" t="s">
        <v>7</v>
      </c>
    </row>
    <row r="6" spans="1:74" s="1" customFormat="1" ht="36.950000000000003" customHeight="1">
      <c r="B6" s="17"/>
      <c r="D6" s="23" t="s">
        <v>16</v>
      </c>
      <c r="K6" s="226" t="s">
        <v>17</v>
      </c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R6" s="17"/>
      <c r="BG6" s="222"/>
      <c r="BS6" s="14" t="s">
        <v>7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G7" s="222"/>
      <c r="BS7" s="14" t="s">
        <v>7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48">
        <v>44602</v>
      </c>
      <c r="AR8" s="17"/>
      <c r="BG8" s="222"/>
      <c r="BS8" s="14" t="s">
        <v>7</v>
      </c>
    </row>
    <row r="9" spans="1:74" s="1" customFormat="1" ht="14.45" customHeight="1">
      <c r="B9" s="17"/>
      <c r="AR9" s="17"/>
      <c r="BG9" s="222"/>
      <c r="BS9" s="14" t="s">
        <v>7</v>
      </c>
    </row>
    <row r="10" spans="1:74" s="1" customFormat="1" ht="12" customHeight="1">
      <c r="B10" s="17"/>
      <c r="D10" s="24" t="s">
        <v>23</v>
      </c>
      <c r="AK10" s="24" t="s">
        <v>24</v>
      </c>
      <c r="AN10" s="22" t="s">
        <v>1</v>
      </c>
      <c r="AR10" s="17"/>
      <c r="BG10" s="222"/>
      <c r="BS10" s="14" t="s">
        <v>7</v>
      </c>
    </row>
    <row r="11" spans="1:74" s="1" customFormat="1" ht="18.399999999999999" customHeight="1">
      <c r="B11" s="17"/>
      <c r="E11" s="22" t="s">
        <v>25</v>
      </c>
      <c r="AK11" s="24" t="s">
        <v>26</v>
      </c>
      <c r="AN11" s="22" t="s">
        <v>1</v>
      </c>
      <c r="AR11" s="17"/>
      <c r="BG11" s="222"/>
      <c r="BS11" s="14" t="s">
        <v>7</v>
      </c>
    </row>
    <row r="12" spans="1:74" s="1" customFormat="1" ht="6.95" customHeight="1">
      <c r="B12" s="17"/>
      <c r="AR12" s="17"/>
      <c r="BG12" s="222"/>
      <c r="BS12" s="14" t="s">
        <v>7</v>
      </c>
    </row>
    <row r="13" spans="1:74" s="1" customFormat="1" ht="12" customHeight="1">
      <c r="B13" s="17"/>
      <c r="D13" s="24" t="s">
        <v>27</v>
      </c>
      <c r="AK13" s="24" t="s">
        <v>24</v>
      </c>
      <c r="AN13" s="26" t="s">
        <v>28</v>
      </c>
      <c r="AR13" s="17"/>
      <c r="BG13" s="222"/>
      <c r="BS13" s="14" t="s">
        <v>7</v>
      </c>
    </row>
    <row r="14" spans="1:74" ht="12.75">
      <c r="B14" s="17"/>
      <c r="E14" s="227" t="s">
        <v>28</v>
      </c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  <c r="U14" s="228"/>
      <c r="V14" s="228"/>
      <c r="W14" s="228"/>
      <c r="X14" s="228"/>
      <c r="Y14" s="228"/>
      <c r="Z14" s="228"/>
      <c r="AA14" s="228"/>
      <c r="AB14" s="228"/>
      <c r="AC14" s="228"/>
      <c r="AD14" s="228"/>
      <c r="AE14" s="228"/>
      <c r="AF14" s="228"/>
      <c r="AG14" s="228"/>
      <c r="AH14" s="228"/>
      <c r="AI14" s="228"/>
      <c r="AJ14" s="228"/>
      <c r="AK14" s="24" t="s">
        <v>26</v>
      </c>
      <c r="AN14" s="26" t="s">
        <v>28</v>
      </c>
      <c r="AR14" s="17"/>
      <c r="BG14" s="222"/>
      <c r="BS14" s="14" t="s">
        <v>7</v>
      </c>
    </row>
    <row r="15" spans="1:74" s="1" customFormat="1" ht="6.95" customHeight="1">
      <c r="B15" s="17"/>
      <c r="AR15" s="17"/>
      <c r="BG15" s="222"/>
      <c r="BS15" s="14" t="s">
        <v>3</v>
      </c>
    </row>
    <row r="16" spans="1:74" s="1" customFormat="1" ht="12" customHeight="1">
      <c r="B16" s="17"/>
      <c r="D16" s="24" t="s">
        <v>29</v>
      </c>
      <c r="AK16" s="24" t="s">
        <v>24</v>
      </c>
      <c r="AN16" s="22" t="s">
        <v>1</v>
      </c>
      <c r="AR16" s="17"/>
      <c r="BG16" s="222"/>
      <c r="BS16" s="14" t="s">
        <v>3</v>
      </c>
    </row>
    <row r="17" spans="1:71" s="1" customFormat="1" ht="18.399999999999999" customHeight="1">
      <c r="B17" s="17"/>
      <c r="E17" s="22" t="s">
        <v>30</v>
      </c>
      <c r="AK17" s="24" t="s">
        <v>26</v>
      </c>
      <c r="AN17" s="22" t="s">
        <v>1</v>
      </c>
      <c r="AR17" s="17"/>
      <c r="BG17" s="222"/>
      <c r="BS17" s="14" t="s">
        <v>4</v>
      </c>
    </row>
    <row r="18" spans="1:71" s="1" customFormat="1" ht="6.95" customHeight="1">
      <c r="B18" s="17"/>
      <c r="AR18" s="17"/>
      <c r="BG18" s="222"/>
      <c r="BS18" s="14" t="s">
        <v>7</v>
      </c>
    </row>
    <row r="19" spans="1:71" s="1" customFormat="1" ht="12" customHeight="1">
      <c r="B19" s="17"/>
      <c r="D19" s="24" t="s">
        <v>31</v>
      </c>
      <c r="AK19" s="24" t="s">
        <v>24</v>
      </c>
      <c r="AN19" s="22" t="s">
        <v>1</v>
      </c>
      <c r="AR19" s="17"/>
      <c r="BG19" s="222"/>
      <c r="BS19" s="14" t="s">
        <v>7</v>
      </c>
    </row>
    <row r="20" spans="1:71" s="1" customFormat="1" ht="18.399999999999999" customHeight="1">
      <c r="B20" s="17"/>
      <c r="E20" s="22" t="s">
        <v>32</v>
      </c>
      <c r="AK20" s="24" t="s">
        <v>26</v>
      </c>
      <c r="AN20" s="22" t="s">
        <v>1</v>
      </c>
      <c r="AR20" s="17"/>
      <c r="BG20" s="222"/>
      <c r="BS20" s="14" t="s">
        <v>4</v>
      </c>
    </row>
    <row r="21" spans="1:71" s="1" customFormat="1" ht="6.95" customHeight="1">
      <c r="B21" s="17"/>
      <c r="AR21" s="17"/>
      <c r="BG21" s="222"/>
    </row>
    <row r="22" spans="1:71" s="1" customFormat="1" ht="12" customHeight="1">
      <c r="B22" s="17"/>
      <c r="D22" s="24" t="s">
        <v>33</v>
      </c>
      <c r="AR22" s="17"/>
      <c r="BG22" s="222"/>
    </row>
    <row r="23" spans="1:71" s="1" customFormat="1" ht="16.5" customHeight="1">
      <c r="B23" s="17"/>
      <c r="E23" s="229" t="s">
        <v>34</v>
      </c>
      <c r="F23" s="229"/>
      <c r="G23" s="229"/>
      <c r="H23" s="229"/>
      <c r="I23" s="229"/>
      <c r="J23" s="229"/>
      <c r="K23" s="229"/>
      <c r="L23" s="229"/>
      <c r="M23" s="229"/>
      <c r="N23" s="229"/>
      <c r="O23" s="229"/>
      <c r="P23" s="229"/>
      <c r="Q23" s="229"/>
      <c r="R23" s="229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  <c r="AF23" s="229"/>
      <c r="AG23" s="229"/>
      <c r="AH23" s="229"/>
      <c r="AI23" s="229"/>
      <c r="AJ23" s="229"/>
      <c r="AK23" s="229"/>
      <c r="AL23" s="229"/>
      <c r="AM23" s="229"/>
      <c r="AN23" s="229"/>
      <c r="AR23" s="17"/>
      <c r="BG23" s="222"/>
    </row>
    <row r="24" spans="1:71" s="1" customFormat="1" ht="6.95" customHeight="1">
      <c r="B24" s="17"/>
      <c r="AR24" s="17"/>
      <c r="BG24" s="222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G25" s="222"/>
    </row>
    <row r="26" spans="1:71" s="2" customFormat="1" ht="25.9" customHeight="1">
      <c r="A26" s="29"/>
      <c r="B26" s="30"/>
      <c r="C26" s="29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30">
        <f>ROUND(AG94,2)</f>
        <v>0</v>
      </c>
      <c r="AL26" s="231"/>
      <c r="AM26" s="231"/>
      <c r="AN26" s="231"/>
      <c r="AO26" s="231"/>
      <c r="AP26" s="29"/>
      <c r="AQ26" s="29"/>
      <c r="AR26" s="30"/>
      <c r="BG26" s="222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G27" s="222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32" t="s">
        <v>36</v>
      </c>
      <c r="M28" s="232"/>
      <c r="N28" s="232"/>
      <c r="O28" s="232"/>
      <c r="P28" s="232"/>
      <c r="Q28" s="29"/>
      <c r="R28" s="29"/>
      <c r="S28" s="29"/>
      <c r="T28" s="29"/>
      <c r="U28" s="29"/>
      <c r="V28" s="29"/>
      <c r="W28" s="232" t="s">
        <v>37</v>
      </c>
      <c r="X28" s="232"/>
      <c r="Y28" s="232"/>
      <c r="Z28" s="232"/>
      <c r="AA28" s="232"/>
      <c r="AB28" s="232"/>
      <c r="AC28" s="232"/>
      <c r="AD28" s="232"/>
      <c r="AE28" s="232"/>
      <c r="AF28" s="29"/>
      <c r="AG28" s="29"/>
      <c r="AH28" s="29"/>
      <c r="AI28" s="29"/>
      <c r="AJ28" s="29"/>
      <c r="AK28" s="232" t="s">
        <v>38</v>
      </c>
      <c r="AL28" s="232"/>
      <c r="AM28" s="232"/>
      <c r="AN28" s="232"/>
      <c r="AO28" s="232"/>
      <c r="AP28" s="29"/>
      <c r="AQ28" s="29"/>
      <c r="AR28" s="30"/>
      <c r="BG28" s="222"/>
    </row>
    <row r="29" spans="1:71" s="3" customFormat="1" ht="14.45" customHeight="1">
      <c r="B29" s="34"/>
      <c r="D29" s="24" t="s">
        <v>39</v>
      </c>
      <c r="F29" s="35" t="s">
        <v>40</v>
      </c>
      <c r="L29" s="235">
        <v>0.2</v>
      </c>
      <c r="M29" s="234"/>
      <c r="N29" s="234"/>
      <c r="O29" s="234"/>
      <c r="P29" s="234"/>
      <c r="Q29" s="36"/>
      <c r="R29" s="36"/>
      <c r="S29" s="36"/>
      <c r="T29" s="36"/>
      <c r="U29" s="36"/>
      <c r="V29" s="36"/>
      <c r="W29" s="233">
        <f>ROUND(BB94, 2)</f>
        <v>0</v>
      </c>
      <c r="X29" s="234"/>
      <c r="Y29" s="234"/>
      <c r="Z29" s="234"/>
      <c r="AA29" s="234"/>
      <c r="AB29" s="234"/>
      <c r="AC29" s="234"/>
      <c r="AD29" s="234"/>
      <c r="AE29" s="234"/>
      <c r="AF29" s="36"/>
      <c r="AG29" s="36"/>
      <c r="AH29" s="36"/>
      <c r="AI29" s="36"/>
      <c r="AJ29" s="36"/>
      <c r="AK29" s="233">
        <f>ROUND(AX94, 2)</f>
        <v>0</v>
      </c>
      <c r="AL29" s="234"/>
      <c r="AM29" s="234"/>
      <c r="AN29" s="234"/>
      <c r="AO29" s="234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G29" s="223"/>
    </row>
    <row r="30" spans="1:71" s="3" customFormat="1" ht="14.45" customHeight="1">
      <c r="B30" s="34"/>
      <c r="F30" s="35" t="s">
        <v>41</v>
      </c>
      <c r="L30" s="235">
        <v>0.2</v>
      </c>
      <c r="M30" s="234"/>
      <c r="N30" s="234"/>
      <c r="O30" s="234"/>
      <c r="P30" s="234"/>
      <c r="Q30" s="36"/>
      <c r="R30" s="36"/>
      <c r="S30" s="36"/>
      <c r="T30" s="36"/>
      <c r="U30" s="36"/>
      <c r="V30" s="36"/>
      <c r="W30" s="233">
        <f>ROUND(BC94, 2)</f>
        <v>0</v>
      </c>
      <c r="X30" s="234"/>
      <c r="Y30" s="234"/>
      <c r="Z30" s="234"/>
      <c r="AA30" s="234"/>
      <c r="AB30" s="234"/>
      <c r="AC30" s="234"/>
      <c r="AD30" s="234"/>
      <c r="AE30" s="234"/>
      <c r="AF30" s="36"/>
      <c r="AG30" s="36"/>
      <c r="AH30" s="36"/>
      <c r="AI30" s="36"/>
      <c r="AJ30" s="36"/>
      <c r="AK30" s="233">
        <f>ROUND(AY94, 2)</f>
        <v>0</v>
      </c>
      <c r="AL30" s="234"/>
      <c r="AM30" s="234"/>
      <c r="AN30" s="234"/>
      <c r="AO30" s="234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G30" s="223"/>
    </row>
    <row r="31" spans="1:71" s="3" customFormat="1" ht="14.45" hidden="1" customHeight="1">
      <c r="B31" s="34"/>
      <c r="F31" s="24" t="s">
        <v>42</v>
      </c>
      <c r="L31" s="238">
        <v>0.2</v>
      </c>
      <c r="M31" s="237"/>
      <c r="N31" s="237"/>
      <c r="O31" s="237"/>
      <c r="P31" s="237"/>
      <c r="W31" s="236">
        <f>ROUND(BD94, 2)</f>
        <v>0</v>
      </c>
      <c r="X31" s="237"/>
      <c r="Y31" s="237"/>
      <c r="Z31" s="237"/>
      <c r="AA31" s="237"/>
      <c r="AB31" s="237"/>
      <c r="AC31" s="237"/>
      <c r="AD31" s="237"/>
      <c r="AE31" s="237"/>
      <c r="AK31" s="236">
        <v>0</v>
      </c>
      <c r="AL31" s="237"/>
      <c r="AM31" s="237"/>
      <c r="AN31" s="237"/>
      <c r="AO31" s="237"/>
      <c r="AR31" s="34"/>
      <c r="BG31" s="223"/>
    </row>
    <row r="32" spans="1:71" s="3" customFormat="1" ht="14.45" hidden="1" customHeight="1">
      <c r="B32" s="34"/>
      <c r="F32" s="24" t="s">
        <v>43</v>
      </c>
      <c r="L32" s="238">
        <v>0.2</v>
      </c>
      <c r="M32" s="237"/>
      <c r="N32" s="237"/>
      <c r="O32" s="237"/>
      <c r="P32" s="237"/>
      <c r="W32" s="236">
        <f>ROUND(BE94, 2)</f>
        <v>0</v>
      </c>
      <c r="X32" s="237"/>
      <c r="Y32" s="237"/>
      <c r="Z32" s="237"/>
      <c r="AA32" s="237"/>
      <c r="AB32" s="237"/>
      <c r="AC32" s="237"/>
      <c r="AD32" s="237"/>
      <c r="AE32" s="237"/>
      <c r="AK32" s="236">
        <v>0</v>
      </c>
      <c r="AL32" s="237"/>
      <c r="AM32" s="237"/>
      <c r="AN32" s="237"/>
      <c r="AO32" s="237"/>
      <c r="AR32" s="34"/>
      <c r="BG32" s="223"/>
    </row>
    <row r="33" spans="1:59" s="3" customFormat="1" ht="14.45" hidden="1" customHeight="1">
      <c r="B33" s="34"/>
      <c r="F33" s="35" t="s">
        <v>44</v>
      </c>
      <c r="L33" s="235">
        <v>0</v>
      </c>
      <c r="M33" s="234"/>
      <c r="N33" s="234"/>
      <c r="O33" s="234"/>
      <c r="P33" s="234"/>
      <c r="Q33" s="36"/>
      <c r="R33" s="36"/>
      <c r="S33" s="36"/>
      <c r="T33" s="36"/>
      <c r="U33" s="36"/>
      <c r="V33" s="36"/>
      <c r="W33" s="233">
        <f>ROUND(BF94, 2)</f>
        <v>0</v>
      </c>
      <c r="X33" s="234"/>
      <c r="Y33" s="234"/>
      <c r="Z33" s="234"/>
      <c r="AA33" s="234"/>
      <c r="AB33" s="234"/>
      <c r="AC33" s="234"/>
      <c r="AD33" s="234"/>
      <c r="AE33" s="234"/>
      <c r="AF33" s="36"/>
      <c r="AG33" s="36"/>
      <c r="AH33" s="36"/>
      <c r="AI33" s="36"/>
      <c r="AJ33" s="36"/>
      <c r="AK33" s="233">
        <v>0</v>
      </c>
      <c r="AL33" s="234"/>
      <c r="AM33" s="234"/>
      <c r="AN33" s="234"/>
      <c r="AO33" s="234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G33" s="223"/>
    </row>
    <row r="34" spans="1:59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G34" s="222"/>
    </row>
    <row r="35" spans="1:59" s="2" customFormat="1" ht="25.9" customHeight="1">
      <c r="A35" s="29"/>
      <c r="B35" s="30"/>
      <c r="C35" s="38"/>
      <c r="D35" s="39" t="s">
        <v>45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46</v>
      </c>
      <c r="U35" s="40"/>
      <c r="V35" s="40"/>
      <c r="W35" s="40"/>
      <c r="X35" s="242" t="s">
        <v>47</v>
      </c>
      <c r="Y35" s="240"/>
      <c r="Z35" s="240"/>
      <c r="AA35" s="240"/>
      <c r="AB35" s="240"/>
      <c r="AC35" s="40"/>
      <c r="AD35" s="40"/>
      <c r="AE35" s="40"/>
      <c r="AF35" s="40"/>
      <c r="AG35" s="40"/>
      <c r="AH35" s="40"/>
      <c r="AI35" s="40"/>
      <c r="AJ35" s="40"/>
      <c r="AK35" s="239">
        <f>SUM(AK26:AK33)</f>
        <v>0</v>
      </c>
      <c r="AL35" s="240"/>
      <c r="AM35" s="240"/>
      <c r="AN35" s="240"/>
      <c r="AO35" s="241"/>
      <c r="AP35" s="38"/>
      <c r="AQ35" s="38"/>
      <c r="AR35" s="30"/>
      <c r="BG35" s="29"/>
    </row>
    <row r="36" spans="1:59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G36" s="29"/>
    </row>
    <row r="37" spans="1:59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G37" s="29"/>
    </row>
    <row r="38" spans="1:59" s="1" customFormat="1" ht="14.45" customHeight="1">
      <c r="B38" s="17"/>
      <c r="AR38" s="17"/>
    </row>
    <row r="39" spans="1:59" s="1" customFormat="1" ht="14.45" customHeight="1">
      <c r="B39" s="17"/>
      <c r="AR39" s="17"/>
    </row>
    <row r="40" spans="1:59" s="1" customFormat="1" ht="14.45" customHeight="1">
      <c r="B40" s="17"/>
      <c r="AR40" s="17"/>
    </row>
    <row r="41" spans="1:59" s="1" customFormat="1" ht="14.45" customHeight="1">
      <c r="B41" s="17"/>
      <c r="AR41" s="17"/>
    </row>
    <row r="42" spans="1:59" s="1" customFormat="1" ht="14.45" customHeight="1">
      <c r="B42" s="17"/>
      <c r="AR42" s="17"/>
    </row>
    <row r="43" spans="1:59" s="1" customFormat="1" ht="14.45" customHeight="1">
      <c r="B43" s="17"/>
      <c r="AR43" s="17"/>
    </row>
    <row r="44" spans="1:59" s="1" customFormat="1" ht="14.45" customHeight="1">
      <c r="B44" s="17"/>
      <c r="AR44" s="17"/>
    </row>
    <row r="45" spans="1:59" s="1" customFormat="1" ht="14.45" customHeight="1">
      <c r="B45" s="17"/>
      <c r="AR45" s="17"/>
    </row>
    <row r="46" spans="1:59" s="1" customFormat="1" ht="14.45" customHeight="1">
      <c r="B46" s="17"/>
      <c r="AR46" s="17"/>
    </row>
    <row r="47" spans="1:59" s="1" customFormat="1" ht="14.45" customHeight="1">
      <c r="B47" s="17"/>
      <c r="AR47" s="17"/>
    </row>
    <row r="48" spans="1:59" s="1" customFormat="1" ht="14.45" customHeight="1">
      <c r="B48" s="17"/>
      <c r="AR48" s="17"/>
    </row>
    <row r="49" spans="1:59" s="2" customFormat="1" ht="14.45" customHeight="1">
      <c r="B49" s="42"/>
      <c r="D49" s="43" t="s">
        <v>48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49</v>
      </c>
      <c r="AI49" s="44"/>
      <c r="AJ49" s="44"/>
      <c r="AK49" s="44"/>
      <c r="AL49" s="44"/>
      <c r="AM49" s="44"/>
      <c r="AN49" s="44"/>
      <c r="AO49" s="44"/>
      <c r="AR49" s="42"/>
    </row>
    <row r="50" spans="1:59" ht="11.25">
      <c r="B50" s="17"/>
      <c r="AR50" s="17"/>
    </row>
    <row r="51" spans="1:59" ht="11.25">
      <c r="B51" s="17"/>
      <c r="AR51" s="17"/>
    </row>
    <row r="52" spans="1:59" ht="11.25">
      <c r="B52" s="17"/>
      <c r="AR52" s="17"/>
    </row>
    <row r="53" spans="1:59" ht="11.25">
      <c r="B53" s="17"/>
      <c r="AR53" s="17"/>
    </row>
    <row r="54" spans="1:59" ht="11.25">
      <c r="B54" s="17"/>
      <c r="AR54" s="17"/>
    </row>
    <row r="55" spans="1:59" ht="11.25">
      <c r="B55" s="17"/>
      <c r="AR55" s="17"/>
    </row>
    <row r="56" spans="1:59" ht="11.25">
      <c r="B56" s="17"/>
      <c r="AR56" s="17"/>
    </row>
    <row r="57" spans="1:59" ht="11.25">
      <c r="B57" s="17"/>
      <c r="AR57" s="17"/>
    </row>
    <row r="58" spans="1:59" ht="11.25">
      <c r="B58" s="17"/>
      <c r="AR58" s="17"/>
    </row>
    <row r="59" spans="1:59" ht="11.25">
      <c r="B59" s="17"/>
      <c r="AR59" s="17"/>
    </row>
    <row r="60" spans="1:59" s="2" customFormat="1" ht="12.75">
      <c r="A60" s="29"/>
      <c r="B60" s="30"/>
      <c r="C60" s="29"/>
      <c r="D60" s="45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5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5" t="s">
        <v>50</v>
      </c>
      <c r="AI60" s="32"/>
      <c r="AJ60" s="32"/>
      <c r="AK60" s="32"/>
      <c r="AL60" s="32"/>
      <c r="AM60" s="45" t="s">
        <v>51</v>
      </c>
      <c r="AN60" s="32"/>
      <c r="AO60" s="32"/>
      <c r="AP60" s="29"/>
      <c r="AQ60" s="29"/>
      <c r="AR60" s="30"/>
      <c r="BG60" s="29"/>
    </row>
    <row r="61" spans="1:59" ht="11.25">
      <c r="B61" s="17"/>
      <c r="AR61" s="17"/>
    </row>
    <row r="62" spans="1:59" ht="11.25">
      <c r="B62" s="17"/>
      <c r="AR62" s="17"/>
    </row>
    <row r="63" spans="1:59" ht="11.25">
      <c r="B63" s="17"/>
      <c r="AR63" s="17"/>
    </row>
    <row r="64" spans="1:59" s="2" customFormat="1" ht="12.75">
      <c r="A64" s="29"/>
      <c r="B64" s="30"/>
      <c r="C64" s="29"/>
      <c r="D64" s="43" t="s">
        <v>52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53</v>
      </c>
      <c r="AI64" s="46"/>
      <c r="AJ64" s="46"/>
      <c r="AK64" s="46"/>
      <c r="AL64" s="46"/>
      <c r="AM64" s="46"/>
      <c r="AN64" s="46"/>
      <c r="AO64" s="46"/>
      <c r="AP64" s="29"/>
      <c r="AQ64" s="29"/>
      <c r="AR64" s="30"/>
      <c r="BG64" s="29"/>
    </row>
    <row r="65" spans="1:59" ht="11.25">
      <c r="B65" s="17"/>
      <c r="AR65" s="17"/>
    </row>
    <row r="66" spans="1:59" ht="11.25">
      <c r="B66" s="17"/>
      <c r="AR66" s="17"/>
    </row>
    <row r="67" spans="1:59" ht="11.25">
      <c r="B67" s="17"/>
      <c r="AR67" s="17"/>
    </row>
    <row r="68" spans="1:59" ht="11.25">
      <c r="B68" s="17"/>
      <c r="AR68" s="17"/>
    </row>
    <row r="69" spans="1:59" ht="11.25">
      <c r="B69" s="17"/>
      <c r="AR69" s="17"/>
    </row>
    <row r="70" spans="1:59" ht="11.25">
      <c r="B70" s="17"/>
      <c r="AR70" s="17"/>
    </row>
    <row r="71" spans="1:59" ht="11.25">
      <c r="B71" s="17"/>
      <c r="AR71" s="17"/>
    </row>
    <row r="72" spans="1:59" ht="11.25">
      <c r="B72" s="17"/>
      <c r="AR72" s="17"/>
    </row>
    <row r="73" spans="1:59" ht="11.25">
      <c r="B73" s="17"/>
      <c r="AR73" s="17"/>
    </row>
    <row r="74" spans="1:59" ht="11.25">
      <c r="B74" s="17"/>
      <c r="AR74" s="17"/>
    </row>
    <row r="75" spans="1:59" s="2" customFormat="1" ht="12.75">
      <c r="A75" s="29"/>
      <c r="B75" s="30"/>
      <c r="C75" s="29"/>
      <c r="D75" s="45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5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5" t="s">
        <v>50</v>
      </c>
      <c r="AI75" s="32"/>
      <c r="AJ75" s="32"/>
      <c r="AK75" s="32"/>
      <c r="AL75" s="32"/>
      <c r="AM75" s="45" t="s">
        <v>51</v>
      </c>
      <c r="AN75" s="32"/>
      <c r="AO75" s="32"/>
      <c r="AP75" s="29"/>
      <c r="AQ75" s="29"/>
      <c r="AR75" s="30"/>
      <c r="BG75" s="29"/>
    </row>
    <row r="76" spans="1:59" s="2" customFormat="1" ht="11.25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G76" s="29"/>
    </row>
    <row r="77" spans="1:59" s="2" customFormat="1" ht="6.9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0"/>
      <c r="BG77" s="29"/>
    </row>
    <row r="81" spans="1:91" s="2" customFormat="1" ht="6.9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0"/>
      <c r="BG81" s="29"/>
    </row>
    <row r="82" spans="1:91" s="2" customFormat="1" ht="24.95" customHeight="1">
      <c r="A82" s="29"/>
      <c r="B82" s="30"/>
      <c r="C82" s="18" t="s">
        <v>54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G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G83" s="29"/>
    </row>
    <row r="84" spans="1:91" s="4" customFormat="1" ht="12" customHeight="1">
      <c r="B84" s="51"/>
      <c r="C84" s="24" t="s">
        <v>13</v>
      </c>
      <c r="L84" s="4" t="str">
        <f>K5</f>
        <v>42421</v>
      </c>
      <c r="AR84" s="51"/>
    </row>
    <row r="85" spans="1:91" s="5" customFormat="1" ht="36.950000000000003" customHeight="1">
      <c r="B85" s="52"/>
      <c r="C85" s="53" t="s">
        <v>16</v>
      </c>
      <c r="L85" s="198" t="str">
        <f>K6</f>
        <v>Budova Technických služieb v meste Kremnica</v>
      </c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  <c r="AF85" s="199"/>
      <c r="AG85" s="199"/>
      <c r="AH85" s="199"/>
      <c r="AI85" s="199"/>
      <c r="AJ85" s="199"/>
      <c r="AK85" s="199"/>
      <c r="AL85" s="199"/>
      <c r="AM85" s="199"/>
      <c r="AN85" s="199"/>
      <c r="AO85" s="199"/>
      <c r="AR85" s="52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G86" s="29"/>
    </row>
    <row r="87" spans="1:91" s="2" customFormat="1" ht="12" customHeight="1">
      <c r="A87" s="29"/>
      <c r="B87" s="30"/>
      <c r="C87" s="24" t="s">
        <v>20</v>
      </c>
      <c r="D87" s="29"/>
      <c r="E87" s="29"/>
      <c r="F87" s="29"/>
      <c r="G87" s="29"/>
      <c r="H87" s="29"/>
      <c r="I87" s="29"/>
      <c r="J87" s="29"/>
      <c r="K87" s="29"/>
      <c r="L87" s="54" t="str">
        <f>IF(K8="","",K8)</f>
        <v>k. ú. Kremnica, parc. číslo: C-KN 168/1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22</v>
      </c>
      <c r="AJ87" s="29"/>
      <c r="AK87" s="29"/>
      <c r="AL87" s="29"/>
      <c r="AM87" s="200">
        <f>IF(AN8= "","",AN8)</f>
        <v>44602</v>
      </c>
      <c r="AN87" s="200"/>
      <c r="AO87" s="29"/>
      <c r="AP87" s="29"/>
      <c r="AQ87" s="29"/>
      <c r="AR87" s="30"/>
      <c r="BG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G88" s="29"/>
    </row>
    <row r="89" spans="1:91" s="2" customFormat="1" ht="15.2" customHeight="1">
      <c r="A89" s="29"/>
      <c r="B89" s="30"/>
      <c r="C89" s="24" t="s">
        <v>23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Mesto Kremnica, Štefánikovo námestie 1/1, 96701, K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29</v>
      </c>
      <c r="AJ89" s="29"/>
      <c r="AK89" s="29"/>
      <c r="AL89" s="29"/>
      <c r="AM89" s="201" t="str">
        <f>IF(E17="","",E17)</f>
        <v>Ing. Ľubomír Gecík</v>
      </c>
      <c r="AN89" s="202"/>
      <c r="AO89" s="202"/>
      <c r="AP89" s="202"/>
      <c r="AQ89" s="29"/>
      <c r="AR89" s="30"/>
      <c r="AS89" s="203" t="s">
        <v>55</v>
      </c>
      <c r="AT89" s="204"/>
      <c r="AU89" s="56"/>
      <c r="AV89" s="56"/>
      <c r="AW89" s="56"/>
      <c r="AX89" s="56"/>
      <c r="AY89" s="56"/>
      <c r="AZ89" s="56"/>
      <c r="BA89" s="56"/>
      <c r="BB89" s="56"/>
      <c r="BC89" s="56"/>
      <c r="BD89" s="56"/>
      <c r="BE89" s="56"/>
      <c r="BF89" s="57"/>
      <c r="BG89" s="29"/>
    </row>
    <row r="90" spans="1:91" s="2" customFormat="1" ht="15.2" customHeight="1">
      <c r="A90" s="29"/>
      <c r="B90" s="30"/>
      <c r="C90" s="24" t="s">
        <v>27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31</v>
      </c>
      <c r="AJ90" s="29"/>
      <c r="AK90" s="29"/>
      <c r="AL90" s="29"/>
      <c r="AM90" s="201" t="str">
        <f>IF(E20="","",E20)</f>
        <v>Brightsol s. r. o.</v>
      </c>
      <c r="AN90" s="202"/>
      <c r="AO90" s="202"/>
      <c r="AP90" s="202"/>
      <c r="AQ90" s="29"/>
      <c r="AR90" s="30"/>
      <c r="AS90" s="205"/>
      <c r="AT90" s="206"/>
      <c r="AU90" s="58"/>
      <c r="AV90" s="58"/>
      <c r="AW90" s="58"/>
      <c r="AX90" s="58"/>
      <c r="AY90" s="58"/>
      <c r="AZ90" s="58"/>
      <c r="BA90" s="58"/>
      <c r="BB90" s="58"/>
      <c r="BC90" s="58"/>
      <c r="BD90" s="58"/>
      <c r="BE90" s="58"/>
      <c r="BF90" s="59"/>
      <c r="BG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05"/>
      <c r="AT91" s="206"/>
      <c r="AU91" s="58"/>
      <c r="AV91" s="58"/>
      <c r="AW91" s="58"/>
      <c r="AX91" s="58"/>
      <c r="AY91" s="58"/>
      <c r="AZ91" s="58"/>
      <c r="BA91" s="58"/>
      <c r="BB91" s="58"/>
      <c r="BC91" s="58"/>
      <c r="BD91" s="58"/>
      <c r="BE91" s="58"/>
      <c r="BF91" s="59"/>
      <c r="BG91" s="29"/>
    </row>
    <row r="92" spans="1:91" s="2" customFormat="1" ht="29.25" customHeight="1">
      <c r="A92" s="29"/>
      <c r="B92" s="30"/>
      <c r="C92" s="207" t="s">
        <v>56</v>
      </c>
      <c r="D92" s="208"/>
      <c r="E92" s="208"/>
      <c r="F92" s="208"/>
      <c r="G92" s="208"/>
      <c r="H92" s="60"/>
      <c r="I92" s="210" t="s">
        <v>57</v>
      </c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208"/>
      <c r="AD92" s="208"/>
      <c r="AE92" s="208"/>
      <c r="AF92" s="208"/>
      <c r="AG92" s="209" t="s">
        <v>58</v>
      </c>
      <c r="AH92" s="208"/>
      <c r="AI92" s="208"/>
      <c r="AJ92" s="208"/>
      <c r="AK92" s="208"/>
      <c r="AL92" s="208"/>
      <c r="AM92" s="208"/>
      <c r="AN92" s="210" t="s">
        <v>59</v>
      </c>
      <c r="AO92" s="208"/>
      <c r="AP92" s="211"/>
      <c r="AQ92" s="61" t="s">
        <v>60</v>
      </c>
      <c r="AR92" s="30"/>
      <c r="AS92" s="62" t="s">
        <v>61</v>
      </c>
      <c r="AT92" s="63" t="s">
        <v>62</v>
      </c>
      <c r="AU92" s="63" t="s">
        <v>63</v>
      </c>
      <c r="AV92" s="63" t="s">
        <v>64</v>
      </c>
      <c r="AW92" s="63" t="s">
        <v>65</v>
      </c>
      <c r="AX92" s="63" t="s">
        <v>66</v>
      </c>
      <c r="AY92" s="63" t="s">
        <v>67</v>
      </c>
      <c r="AZ92" s="63" t="s">
        <v>68</v>
      </c>
      <c r="BA92" s="63" t="s">
        <v>69</v>
      </c>
      <c r="BB92" s="63" t="s">
        <v>70</v>
      </c>
      <c r="BC92" s="63" t="s">
        <v>71</v>
      </c>
      <c r="BD92" s="63" t="s">
        <v>72</v>
      </c>
      <c r="BE92" s="63" t="s">
        <v>73</v>
      </c>
      <c r="BF92" s="64" t="s">
        <v>74</v>
      </c>
      <c r="BG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6"/>
      <c r="BE93" s="66"/>
      <c r="BF93" s="67"/>
      <c r="BG93" s="29"/>
    </row>
    <row r="94" spans="1:91" s="6" customFormat="1" ht="32.450000000000003" customHeight="1">
      <c r="B94" s="68"/>
      <c r="C94" s="69" t="s">
        <v>75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19">
        <f>ROUND(AG95+AG96+AG100,2)</f>
        <v>0</v>
      </c>
      <c r="AH94" s="219"/>
      <c r="AI94" s="219"/>
      <c r="AJ94" s="219"/>
      <c r="AK94" s="219"/>
      <c r="AL94" s="219"/>
      <c r="AM94" s="219"/>
      <c r="AN94" s="220">
        <f t="shared" ref="AN94:AN100" si="0">SUM(AG94,AV94)</f>
        <v>0</v>
      </c>
      <c r="AO94" s="220"/>
      <c r="AP94" s="220"/>
      <c r="AQ94" s="72" t="s">
        <v>1</v>
      </c>
      <c r="AR94" s="68"/>
      <c r="AS94" s="73">
        <f>ROUND(AS95+AS96+AS100,2)</f>
        <v>0</v>
      </c>
      <c r="AT94" s="74">
        <f>ROUND(AT95+AT96+AT100,2)</f>
        <v>0</v>
      </c>
      <c r="AU94" s="75">
        <f>ROUND(AU95+AU96+AU100,2)</f>
        <v>0</v>
      </c>
      <c r="AV94" s="75">
        <f t="shared" ref="AV94:AV100" si="1">ROUND(SUM(AX94:AY94),2)</f>
        <v>0</v>
      </c>
      <c r="AW94" s="76">
        <f>ROUND(AW95+AW96+AW100,5)</f>
        <v>0</v>
      </c>
      <c r="AX94" s="75">
        <f>ROUND(BB94*L29,2)</f>
        <v>0</v>
      </c>
      <c r="AY94" s="75">
        <f>ROUND(BC94*L30,2)</f>
        <v>0</v>
      </c>
      <c r="AZ94" s="75">
        <f>ROUND(BD94*L29,2)</f>
        <v>0</v>
      </c>
      <c r="BA94" s="75">
        <f>ROUND(BE94*L30,2)</f>
        <v>0</v>
      </c>
      <c r="BB94" s="75">
        <f>ROUND(BB95+BB96+BB100,2)</f>
        <v>0</v>
      </c>
      <c r="BC94" s="75">
        <f>ROUND(BC95+BC96+BC100,2)</f>
        <v>0</v>
      </c>
      <c r="BD94" s="75">
        <f>ROUND(BD95+BD96+BD100,2)</f>
        <v>0</v>
      </c>
      <c r="BE94" s="75">
        <f>ROUND(BE95+BE96+BE100,2)</f>
        <v>0</v>
      </c>
      <c r="BF94" s="77">
        <f>ROUND(BF95+BF96+BF100,2)</f>
        <v>0</v>
      </c>
      <c r="BS94" s="78" t="s">
        <v>76</v>
      </c>
      <c r="BT94" s="78" t="s">
        <v>77</v>
      </c>
      <c r="BU94" s="79" t="s">
        <v>78</v>
      </c>
      <c r="BV94" s="78" t="s">
        <v>79</v>
      </c>
      <c r="BW94" s="78" t="s">
        <v>5</v>
      </c>
      <c r="BX94" s="78" t="s">
        <v>80</v>
      </c>
      <c r="CL94" s="78" t="s">
        <v>1</v>
      </c>
    </row>
    <row r="95" spans="1:91" s="7" customFormat="1" ht="16.5" customHeight="1">
      <c r="A95" s="80" t="s">
        <v>81</v>
      </c>
      <c r="B95" s="81"/>
      <c r="C95" s="82"/>
      <c r="D95" s="214" t="s">
        <v>82</v>
      </c>
      <c r="E95" s="214"/>
      <c r="F95" s="214"/>
      <c r="G95" s="214"/>
      <c r="H95" s="214"/>
      <c r="I95" s="83"/>
      <c r="J95" s="214" t="s">
        <v>83</v>
      </c>
      <c r="K95" s="214"/>
      <c r="L95" s="214"/>
      <c r="M95" s="214"/>
      <c r="N95" s="214"/>
      <c r="O95" s="214"/>
      <c r="P95" s="214"/>
      <c r="Q95" s="214"/>
      <c r="R95" s="214"/>
      <c r="S95" s="214"/>
      <c r="T95" s="214"/>
      <c r="U95" s="214"/>
      <c r="V95" s="214"/>
      <c r="W95" s="214"/>
      <c r="X95" s="214"/>
      <c r="Y95" s="214"/>
      <c r="Z95" s="214"/>
      <c r="AA95" s="214"/>
      <c r="AB95" s="214"/>
      <c r="AC95" s="214"/>
      <c r="AD95" s="214"/>
      <c r="AE95" s="214"/>
      <c r="AF95" s="214"/>
      <c r="AG95" s="212">
        <f>'BL - Bleskozvod a uzemnenie'!K32</f>
        <v>0</v>
      </c>
      <c r="AH95" s="213"/>
      <c r="AI95" s="213"/>
      <c r="AJ95" s="213"/>
      <c r="AK95" s="213"/>
      <c r="AL95" s="213"/>
      <c r="AM95" s="213"/>
      <c r="AN95" s="212">
        <f t="shared" si="0"/>
        <v>0</v>
      </c>
      <c r="AO95" s="213"/>
      <c r="AP95" s="213"/>
      <c r="AQ95" s="84" t="s">
        <v>84</v>
      </c>
      <c r="AR95" s="81"/>
      <c r="AS95" s="85">
        <f>'BL - Bleskozvod a uzemnenie'!K30</f>
        <v>0</v>
      </c>
      <c r="AT95" s="86">
        <f>'BL - Bleskozvod a uzemnenie'!K31</f>
        <v>0</v>
      </c>
      <c r="AU95" s="86">
        <v>0</v>
      </c>
      <c r="AV95" s="86">
        <f t="shared" si="1"/>
        <v>0</v>
      </c>
      <c r="AW95" s="87">
        <f>'BL - Bleskozvod a uzemnenie'!T120</f>
        <v>0</v>
      </c>
      <c r="AX95" s="86">
        <f>'BL - Bleskozvod a uzemnenie'!K35</f>
        <v>0</v>
      </c>
      <c r="AY95" s="86">
        <f>'BL - Bleskozvod a uzemnenie'!K36</f>
        <v>0</v>
      </c>
      <c r="AZ95" s="86">
        <f>'BL - Bleskozvod a uzemnenie'!K37</f>
        <v>0</v>
      </c>
      <c r="BA95" s="86">
        <f>'BL - Bleskozvod a uzemnenie'!K38</f>
        <v>0</v>
      </c>
      <c r="BB95" s="86">
        <f>'BL - Bleskozvod a uzemnenie'!F35</f>
        <v>0</v>
      </c>
      <c r="BC95" s="86">
        <f>'BL - Bleskozvod a uzemnenie'!F36</f>
        <v>0</v>
      </c>
      <c r="BD95" s="86">
        <f>'BL - Bleskozvod a uzemnenie'!F37</f>
        <v>0</v>
      </c>
      <c r="BE95" s="86">
        <f>'BL - Bleskozvod a uzemnenie'!F38</f>
        <v>0</v>
      </c>
      <c r="BF95" s="88">
        <f>'BL - Bleskozvod a uzemnenie'!F39</f>
        <v>0</v>
      </c>
      <c r="BT95" s="89" t="s">
        <v>85</v>
      </c>
      <c r="BV95" s="89" t="s">
        <v>79</v>
      </c>
      <c r="BW95" s="89" t="s">
        <v>86</v>
      </c>
      <c r="BX95" s="89" t="s">
        <v>5</v>
      </c>
      <c r="CL95" s="89" t="s">
        <v>1</v>
      </c>
      <c r="CM95" s="89" t="s">
        <v>77</v>
      </c>
    </row>
    <row r="96" spans="1:91" s="7" customFormat="1" ht="16.5" customHeight="1">
      <c r="B96" s="81"/>
      <c r="C96" s="82"/>
      <c r="D96" s="214" t="s">
        <v>87</v>
      </c>
      <c r="E96" s="214"/>
      <c r="F96" s="214"/>
      <c r="G96" s="214"/>
      <c r="H96" s="214"/>
      <c r="I96" s="83"/>
      <c r="J96" s="214" t="s">
        <v>88</v>
      </c>
      <c r="K96" s="214"/>
      <c r="L96" s="214"/>
      <c r="M96" s="214"/>
      <c r="N96" s="214"/>
      <c r="O96" s="214"/>
      <c r="P96" s="214"/>
      <c r="Q96" s="214"/>
      <c r="R96" s="214"/>
      <c r="S96" s="214"/>
      <c r="T96" s="214"/>
      <c r="U96" s="214"/>
      <c r="V96" s="214"/>
      <c r="W96" s="214"/>
      <c r="X96" s="214"/>
      <c r="Y96" s="214"/>
      <c r="Z96" s="214"/>
      <c r="AA96" s="214"/>
      <c r="AB96" s="214"/>
      <c r="AC96" s="214"/>
      <c r="AD96" s="214"/>
      <c r="AE96" s="214"/>
      <c r="AF96" s="214"/>
      <c r="AG96" s="215">
        <f>ROUND(SUM(AG97:AG99),2)</f>
        <v>0</v>
      </c>
      <c r="AH96" s="213"/>
      <c r="AI96" s="213"/>
      <c r="AJ96" s="213"/>
      <c r="AK96" s="213"/>
      <c r="AL96" s="213"/>
      <c r="AM96" s="213"/>
      <c r="AN96" s="212">
        <f t="shared" si="0"/>
        <v>0</v>
      </c>
      <c r="AO96" s="213"/>
      <c r="AP96" s="213"/>
      <c r="AQ96" s="84" t="s">
        <v>84</v>
      </c>
      <c r="AR96" s="81"/>
      <c r="AS96" s="90">
        <f>ROUND(SUM(AS97:AS99),2)</f>
        <v>0</v>
      </c>
      <c r="AT96" s="91">
        <f>ROUND(SUM(AT97:AT99),2)</f>
        <v>0</v>
      </c>
      <c r="AU96" s="86">
        <f>ROUND(SUM(AU97:AU99),2)</f>
        <v>0</v>
      </c>
      <c r="AV96" s="86">
        <f t="shared" si="1"/>
        <v>0</v>
      </c>
      <c r="AW96" s="87">
        <f>ROUND(SUM(AW97:AW99),5)</f>
        <v>0</v>
      </c>
      <c r="AX96" s="86">
        <f>ROUND(BB96*L29,2)</f>
        <v>0</v>
      </c>
      <c r="AY96" s="86">
        <f>ROUND(BC96*L30,2)</f>
        <v>0</v>
      </c>
      <c r="AZ96" s="86">
        <f>ROUND(BD96*L29,2)</f>
        <v>0</v>
      </c>
      <c r="BA96" s="86">
        <f>ROUND(BE96*L30,2)</f>
        <v>0</v>
      </c>
      <c r="BB96" s="86">
        <f>ROUND(SUM(BB97:BB99),2)</f>
        <v>0</v>
      </c>
      <c r="BC96" s="86">
        <f>ROUND(SUM(BC97:BC99),2)</f>
        <v>0</v>
      </c>
      <c r="BD96" s="86">
        <f>ROUND(SUM(BD97:BD99),2)</f>
        <v>0</v>
      </c>
      <c r="BE96" s="86">
        <f>ROUND(SUM(BE97:BE99),2)</f>
        <v>0</v>
      </c>
      <c r="BF96" s="88">
        <f>ROUND(SUM(BF97:BF99),2)</f>
        <v>0</v>
      </c>
      <c r="BS96" s="89" t="s">
        <v>76</v>
      </c>
      <c r="BT96" s="89" t="s">
        <v>85</v>
      </c>
      <c r="BV96" s="89" t="s">
        <v>79</v>
      </c>
      <c r="BW96" s="89" t="s">
        <v>89</v>
      </c>
      <c r="BX96" s="89" t="s">
        <v>5</v>
      </c>
      <c r="CL96" s="89" t="s">
        <v>1</v>
      </c>
      <c r="CM96" s="89" t="s">
        <v>77</v>
      </c>
    </row>
    <row r="97" spans="1:91" s="4" customFormat="1" ht="16.5" customHeight="1">
      <c r="A97" s="80" t="s">
        <v>81</v>
      </c>
      <c r="B97" s="51"/>
      <c r="C97" s="10"/>
      <c r="D97" s="10"/>
      <c r="E97" s="216" t="s">
        <v>87</v>
      </c>
      <c r="F97" s="216"/>
      <c r="G97" s="216"/>
      <c r="H97" s="216"/>
      <c r="I97" s="216"/>
      <c r="J97" s="10"/>
      <c r="K97" s="216" t="s">
        <v>88</v>
      </c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16"/>
      <c r="Y97" s="216"/>
      <c r="Z97" s="216"/>
      <c r="AA97" s="216"/>
      <c r="AB97" s="216"/>
      <c r="AC97" s="216"/>
      <c r="AD97" s="216"/>
      <c r="AE97" s="216"/>
      <c r="AF97" s="216"/>
      <c r="AG97" s="217">
        <f>'FTV - Fotovoltický zdroj'!K32</f>
        <v>0</v>
      </c>
      <c r="AH97" s="218"/>
      <c r="AI97" s="218"/>
      <c r="AJ97" s="218"/>
      <c r="AK97" s="218"/>
      <c r="AL97" s="218"/>
      <c r="AM97" s="218"/>
      <c r="AN97" s="217">
        <f t="shared" si="0"/>
        <v>0</v>
      </c>
      <c r="AO97" s="218"/>
      <c r="AP97" s="218"/>
      <c r="AQ97" s="92" t="s">
        <v>90</v>
      </c>
      <c r="AR97" s="51"/>
      <c r="AS97" s="93">
        <f>'FTV - Fotovoltický zdroj'!K30</f>
        <v>0</v>
      </c>
      <c r="AT97" s="94">
        <f>'FTV - Fotovoltický zdroj'!K31</f>
        <v>0</v>
      </c>
      <c r="AU97" s="94">
        <v>0</v>
      </c>
      <c r="AV97" s="94">
        <f t="shared" si="1"/>
        <v>0</v>
      </c>
      <c r="AW97" s="95">
        <f>'FTV - Fotovoltický zdroj'!T121</f>
        <v>0</v>
      </c>
      <c r="AX97" s="94">
        <f>'FTV - Fotovoltický zdroj'!K35</f>
        <v>0</v>
      </c>
      <c r="AY97" s="94">
        <f>'FTV - Fotovoltický zdroj'!K36</f>
        <v>0</v>
      </c>
      <c r="AZ97" s="94">
        <f>'FTV - Fotovoltický zdroj'!K37</f>
        <v>0</v>
      </c>
      <c r="BA97" s="94">
        <f>'FTV - Fotovoltický zdroj'!K38</f>
        <v>0</v>
      </c>
      <c r="BB97" s="94">
        <f>'FTV - Fotovoltický zdroj'!F35</f>
        <v>0</v>
      </c>
      <c r="BC97" s="94">
        <f>'FTV - Fotovoltický zdroj'!F36</f>
        <v>0</v>
      </c>
      <c r="BD97" s="94">
        <f>'FTV - Fotovoltický zdroj'!F37</f>
        <v>0</v>
      </c>
      <c r="BE97" s="94">
        <f>'FTV - Fotovoltický zdroj'!F38</f>
        <v>0</v>
      </c>
      <c r="BF97" s="96">
        <f>'FTV - Fotovoltický zdroj'!F39</f>
        <v>0</v>
      </c>
      <c r="BT97" s="22" t="s">
        <v>91</v>
      </c>
      <c r="BU97" s="22" t="s">
        <v>92</v>
      </c>
      <c r="BV97" s="22" t="s">
        <v>79</v>
      </c>
      <c r="BW97" s="22" t="s">
        <v>89</v>
      </c>
      <c r="BX97" s="22" t="s">
        <v>5</v>
      </c>
      <c r="CL97" s="22" t="s">
        <v>1</v>
      </c>
      <c r="CM97" s="22" t="s">
        <v>77</v>
      </c>
    </row>
    <row r="98" spans="1:91" s="4" customFormat="1" ht="16.5" customHeight="1">
      <c r="A98" s="80" t="s">
        <v>81</v>
      </c>
      <c r="B98" s="51"/>
      <c r="C98" s="10"/>
      <c r="D98" s="10"/>
      <c r="E98" s="216" t="s">
        <v>93</v>
      </c>
      <c r="F98" s="216"/>
      <c r="G98" s="216"/>
      <c r="H98" s="216"/>
      <c r="I98" s="216"/>
      <c r="J98" s="10"/>
      <c r="K98" s="216" t="s">
        <v>94</v>
      </c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16"/>
      <c r="Y98" s="216"/>
      <c r="Z98" s="216"/>
      <c r="AA98" s="216"/>
      <c r="AB98" s="216"/>
      <c r="AC98" s="216"/>
      <c r="AD98" s="216"/>
      <c r="AE98" s="216"/>
      <c r="AF98" s="216"/>
      <c r="AG98" s="217">
        <f>'RFTVE - Rozvádzač'!K34</f>
        <v>0</v>
      </c>
      <c r="AH98" s="218"/>
      <c r="AI98" s="218"/>
      <c r="AJ98" s="218"/>
      <c r="AK98" s="218"/>
      <c r="AL98" s="218"/>
      <c r="AM98" s="218"/>
      <c r="AN98" s="217">
        <f t="shared" si="0"/>
        <v>0</v>
      </c>
      <c r="AO98" s="218"/>
      <c r="AP98" s="218"/>
      <c r="AQ98" s="92" t="s">
        <v>90</v>
      </c>
      <c r="AR98" s="51"/>
      <c r="AS98" s="93">
        <f>'RFTVE - Rozvádzač'!K32</f>
        <v>0</v>
      </c>
      <c r="AT98" s="94">
        <f>'RFTVE - Rozvádzač'!K33</f>
        <v>0</v>
      </c>
      <c r="AU98" s="94">
        <v>0</v>
      </c>
      <c r="AV98" s="94">
        <f t="shared" si="1"/>
        <v>0</v>
      </c>
      <c r="AW98" s="95">
        <f>'RFTVE - Rozvádzač'!T122</f>
        <v>0</v>
      </c>
      <c r="AX98" s="94">
        <f>'RFTVE - Rozvádzač'!K37</f>
        <v>0</v>
      </c>
      <c r="AY98" s="94">
        <f>'RFTVE - Rozvádzač'!K38</f>
        <v>0</v>
      </c>
      <c r="AZ98" s="94">
        <f>'RFTVE - Rozvádzač'!K39</f>
        <v>0</v>
      </c>
      <c r="BA98" s="94">
        <f>'RFTVE - Rozvádzač'!K40</f>
        <v>0</v>
      </c>
      <c r="BB98" s="94">
        <f>'RFTVE - Rozvádzač'!F37</f>
        <v>0</v>
      </c>
      <c r="BC98" s="94">
        <f>'RFTVE - Rozvádzač'!F38</f>
        <v>0</v>
      </c>
      <c r="BD98" s="94">
        <f>'RFTVE - Rozvádzač'!F39</f>
        <v>0</v>
      </c>
      <c r="BE98" s="94">
        <f>'RFTVE - Rozvádzač'!F40</f>
        <v>0</v>
      </c>
      <c r="BF98" s="96">
        <f>'RFTVE - Rozvádzač'!F41</f>
        <v>0</v>
      </c>
      <c r="BT98" s="22" t="s">
        <v>91</v>
      </c>
      <c r="BV98" s="22" t="s">
        <v>79</v>
      </c>
      <c r="BW98" s="22" t="s">
        <v>95</v>
      </c>
      <c r="BX98" s="22" t="s">
        <v>89</v>
      </c>
      <c r="CL98" s="22" t="s">
        <v>1</v>
      </c>
    </row>
    <row r="99" spans="1:91" s="4" customFormat="1" ht="16.5" customHeight="1">
      <c r="A99" s="80" t="s">
        <v>81</v>
      </c>
      <c r="B99" s="51"/>
      <c r="C99" s="10"/>
      <c r="D99" s="10"/>
      <c r="E99" s="216" t="s">
        <v>96</v>
      </c>
      <c r="F99" s="216"/>
      <c r="G99" s="216"/>
      <c r="H99" s="216"/>
      <c r="I99" s="216"/>
      <c r="J99" s="10"/>
      <c r="K99" s="216" t="s">
        <v>94</v>
      </c>
      <c r="L99" s="216"/>
      <c r="M99" s="216"/>
      <c r="N99" s="216"/>
      <c r="O99" s="216"/>
      <c r="P99" s="216"/>
      <c r="Q99" s="216"/>
      <c r="R99" s="216"/>
      <c r="S99" s="216"/>
      <c r="T99" s="216"/>
      <c r="U99" s="216"/>
      <c r="V99" s="216"/>
      <c r="W99" s="216"/>
      <c r="X99" s="216"/>
      <c r="Y99" s="216"/>
      <c r="Z99" s="216"/>
      <c r="AA99" s="216"/>
      <c r="AB99" s="216"/>
      <c r="AC99" s="216"/>
      <c r="AD99" s="216"/>
      <c r="AE99" s="216"/>
      <c r="AF99" s="216"/>
      <c r="AG99" s="217">
        <f>'RH - Rozvádzač'!K34</f>
        <v>0</v>
      </c>
      <c r="AH99" s="218"/>
      <c r="AI99" s="218"/>
      <c r="AJ99" s="218"/>
      <c r="AK99" s="218"/>
      <c r="AL99" s="218"/>
      <c r="AM99" s="218"/>
      <c r="AN99" s="217">
        <f t="shared" si="0"/>
        <v>0</v>
      </c>
      <c r="AO99" s="218"/>
      <c r="AP99" s="218"/>
      <c r="AQ99" s="92" t="s">
        <v>90</v>
      </c>
      <c r="AR99" s="51"/>
      <c r="AS99" s="93">
        <f>'RH - Rozvádzač'!K32</f>
        <v>0</v>
      </c>
      <c r="AT99" s="94">
        <f>'RH - Rozvádzač'!K33</f>
        <v>0</v>
      </c>
      <c r="AU99" s="94">
        <v>0</v>
      </c>
      <c r="AV99" s="94">
        <f t="shared" si="1"/>
        <v>0</v>
      </c>
      <c r="AW99" s="95">
        <f>'RH - Rozvádzač'!T122</f>
        <v>0</v>
      </c>
      <c r="AX99" s="94">
        <f>'RH - Rozvádzač'!K37</f>
        <v>0</v>
      </c>
      <c r="AY99" s="94">
        <f>'RH - Rozvádzač'!K38</f>
        <v>0</v>
      </c>
      <c r="AZ99" s="94">
        <f>'RH - Rozvádzač'!K39</f>
        <v>0</v>
      </c>
      <c r="BA99" s="94">
        <f>'RH - Rozvádzač'!K40</f>
        <v>0</v>
      </c>
      <c r="BB99" s="94">
        <f>'RH - Rozvádzač'!F37</f>
        <v>0</v>
      </c>
      <c r="BC99" s="94">
        <f>'RH - Rozvádzač'!F38</f>
        <v>0</v>
      </c>
      <c r="BD99" s="94">
        <f>'RH - Rozvádzač'!F39</f>
        <v>0</v>
      </c>
      <c r="BE99" s="94">
        <f>'RH - Rozvádzač'!F40</f>
        <v>0</v>
      </c>
      <c r="BF99" s="96">
        <f>'RH - Rozvádzač'!F41</f>
        <v>0</v>
      </c>
      <c r="BT99" s="22" t="s">
        <v>91</v>
      </c>
      <c r="BV99" s="22" t="s">
        <v>79</v>
      </c>
      <c r="BW99" s="22" t="s">
        <v>97</v>
      </c>
      <c r="BX99" s="22" t="s">
        <v>89</v>
      </c>
      <c r="CL99" s="22" t="s">
        <v>1</v>
      </c>
    </row>
    <row r="100" spans="1:91" s="7" customFormat="1" ht="24.75" customHeight="1">
      <c r="A100" s="80" t="s">
        <v>81</v>
      </c>
      <c r="B100" s="81"/>
      <c r="C100" s="82"/>
      <c r="D100" s="214" t="s">
        <v>98</v>
      </c>
      <c r="E100" s="214"/>
      <c r="F100" s="214"/>
      <c r="G100" s="214"/>
      <c r="H100" s="214"/>
      <c r="I100" s="83"/>
      <c r="J100" s="214" t="s">
        <v>99</v>
      </c>
      <c r="K100" s="214"/>
      <c r="L100" s="214"/>
      <c r="M100" s="214"/>
      <c r="N100" s="214"/>
      <c r="O100" s="214"/>
      <c r="P100" s="214"/>
      <c r="Q100" s="214"/>
      <c r="R100" s="214"/>
      <c r="S100" s="214"/>
      <c r="T100" s="214"/>
      <c r="U100" s="214"/>
      <c r="V100" s="214"/>
      <c r="W100" s="214"/>
      <c r="X100" s="214"/>
      <c r="Y100" s="214"/>
      <c r="Z100" s="214"/>
      <c r="AA100" s="214"/>
      <c r="AB100" s="214"/>
      <c r="AC100" s="214"/>
      <c r="AD100" s="214"/>
      <c r="AE100" s="214"/>
      <c r="AF100" s="214"/>
      <c r="AG100" s="212">
        <f>'SV - Umelé osvetlenie, vn...'!K32</f>
        <v>0</v>
      </c>
      <c r="AH100" s="213"/>
      <c r="AI100" s="213"/>
      <c r="AJ100" s="213"/>
      <c r="AK100" s="213"/>
      <c r="AL100" s="213"/>
      <c r="AM100" s="213"/>
      <c r="AN100" s="212">
        <f t="shared" si="0"/>
        <v>0</v>
      </c>
      <c r="AO100" s="213"/>
      <c r="AP100" s="213"/>
      <c r="AQ100" s="84" t="s">
        <v>84</v>
      </c>
      <c r="AR100" s="81"/>
      <c r="AS100" s="97">
        <f>'SV - Umelé osvetlenie, vn...'!K30</f>
        <v>0</v>
      </c>
      <c r="AT100" s="98">
        <f>'SV - Umelé osvetlenie, vn...'!K31</f>
        <v>0</v>
      </c>
      <c r="AU100" s="98">
        <v>0</v>
      </c>
      <c r="AV100" s="98">
        <f t="shared" si="1"/>
        <v>0</v>
      </c>
      <c r="AW100" s="99">
        <f>'SV - Umelé osvetlenie, vn...'!T121</f>
        <v>0</v>
      </c>
      <c r="AX100" s="98">
        <f>'SV - Umelé osvetlenie, vn...'!K35</f>
        <v>0</v>
      </c>
      <c r="AY100" s="98">
        <f>'SV - Umelé osvetlenie, vn...'!K36</f>
        <v>0</v>
      </c>
      <c r="AZ100" s="98">
        <f>'SV - Umelé osvetlenie, vn...'!K37</f>
        <v>0</v>
      </c>
      <c r="BA100" s="98">
        <f>'SV - Umelé osvetlenie, vn...'!K38</f>
        <v>0</v>
      </c>
      <c r="BB100" s="98">
        <f>'SV - Umelé osvetlenie, vn...'!F35</f>
        <v>0</v>
      </c>
      <c r="BC100" s="98">
        <f>'SV - Umelé osvetlenie, vn...'!F36</f>
        <v>0</v>
      </c>
      <c r="BD100" s="98">
        <f>'SV - Umelé osvetlenie, vn...'!F37</f>
        <v>0</v>
      </c>
      <c r="BE100" s="98">
        <f>'SV - Umelé osvetlenie, vn...'!F38</f>
        <v>0</v>
      </c>
      <c r="BF100" s="100">
        <f>'SV - Umelé osvetlenie, vn...'!F39</f>
        <v>0</v>
      </c>
      <c r="BT100" s="89" t="s">
        <v>85</v>
      </c>
      <c r="BV100" s="89" t="s">
        <v>79</v>
      </c>
      <c r="BW100" s="89" t="s">
        <v>100</v>
      </c>
      <c r="BX100" s="89" t="s">
        <v>5</v>
      </c>
      <c r="CL100" s="89" t="s">
        <v>1</v>
      </c>
      <c r="CM100" s="89" t="s">
        <v>77</v>
      </c>
    </row>
    <row r="101" spans="1:91" s="2" customFormat="1" ht="30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30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</row>
    <row r="102" spans="1:91" s="2" customFormat="1" ht="6.95" customHeight="1">
      <c r="A102" s="29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30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</row>
  </sheetData>
  <mergeCells count="62">
    <mergeCell ref="AR2:BG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AN100:AP100"/>
    <mergeCell ref="AG100:AM100"/>
    <mergeCell ref="D100:H100"/>
    <mergeCell ref="J100:AF100"/>
    <mergeCell ref="AG94:AM94"/>
    <mergeCell ref="AN94:AP94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D96:H96"/>
    <mergeCell ref="J96:AF96"/>
    <mergeCell ref="AN96:AP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L85:AO85"/>
    <mergeCell ref="AM87:AN87"/>
    <mergeCell ref="AM89:AP89"/>
    <mergeCell ref="AS89:AT91"/>
    <mergeCell ref="AM90:AP90"/>
  </mergeCells>
  <hyperlinks>
    <hyperlink ref="A95" location="'BL - Bleskozvod a uzemnenie'!C2" display="/" xr:uid="{00000000-0004-0000-0000-000000000000}"/>
    <hyperlink ref="A97" location="'FTV - Fotovoltický zdroj'!C2" display="/" xr:uid="{00000000-0004-0000-0000-000001000000}"/>
    <hyperlink ref="A98" location="'RFTVE - Rozvádzač'!C2" display="/" xr:uid="{00000000-0004-0000-0000-000002000000}"/>
    <hyperlink ref="A99" location="'RH - Rozvádzač'!C2" display="/" xr:uid="{00000000-0004-0000-0000-000003000000}"/>
    <hyperlink ref="A100" location="'SV - Umelé osvetlenie, vn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7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43" t="s">
        <v>6</v>
      </c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T2" s="14" t="s">
        <v>86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77</v>
      </c>
    </row>
    <row r="4" spans="1:46" s="1" customFormat="1" ht="24.95" customHeight="1">
      <c r="B4" s="17"/>
      <c r="D4" s="18" t="s">
        <v>101</v>
      </c>
      <c r="M4" s="17"/>
      <c r="N4" s="101" t="s">
        <v>10</v>
      </c>
      <c r="AT4" s="14" t="s">
        <v>3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24" t="s">
        <v>16</v>
      </c>
      <c r="M6" s="17"/>
    </row>
    <row r="7" spans="1:46" s="1" customFormat="1" ht="16.5" customHeight="1">
      <c r="B7" s="17"/>
      <c r="E7" s="244" t="str">
        <f>'Rekapitulácia stavby'!K6</f>
        <v>Budova Technických služieb v meste Kremnica</v>
      </c>
      <c r="F7" s="245"/>
      <c r="G7" s="245"/>
      <c r="H7" s="245"/>
      <c r="M7" s="17"/>
    </row>
    <row r="8" spans="1:46" s="2" customFormat="1" ht="12" customHeight="1">
      <c r="A8" s="29"/>
      <c r="B8" s="30"/>
      <c r="C8" s="29"/>
      <c r="D8" s="24" t="s">
        <v>102</v>
      </c>
      <c r="E8" s="29"/>
      <c r="F8" s="29"/>
      <c r="G8" s="29"/>
      <c r="H8" s="29"/>
      <c r="I8" s="29"/>
      <c r="J8" s="29"/>
      <c r="K8" s="29"/>
      <c r="L8" s="29"/>
      <c r="M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8" t="s">
        <v>103</v>
      </c>
      <c r="F9" s="246"/>
      <c r="G9" s="246"/>
      <c r="H9" s="246"/>
      <c r="I9" s="29"/>
      <c r="J9" s="29"/>
      <c r="K9" s="29"/>
      <c r="L9" s="29"/>
      <c r="M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29"/>
      <c r="M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5">
        <f>'Rekapitulácia stavby'!AN8</f>
        <v>44602</v>
      </c>
      <c r="K12" s="29"/>
      <c r="L12" s="29"/>
      <c r="M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29"/>
      <c r="M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29"/>
      <c r="M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29"/>
      <c r="M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47" t="str">
        <f>'Rekapitulácia stavby'!E14</f>
        <v>Vyplň údaj</v>
      </c>
      <c r="F18" s="224"/>
      <c r="G18" s="224"/>
      <c r="H18" s="224"/>
      <c r="I18" s="24" t="s">
        <v>26</v>
      </c>
      <c r="J18" s="25" t="str">
        <f>'Rekapitulácia stavby'!AN14</f>
        <v>Vyplň údaj</v>
      </c>
      <c r="K18" s="29"/>
      <c r="L18" s="29"/>
      <c r="M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29"/>
      <c r="M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29"/>
      <c r="M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29"/>
      <c r="M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32</v>
      </c>
      <c r="F24" s="29"/>
      <c r="G24" s="29"/>
      <c r="H24" s="29"/>
      <c r="I24" s="24" t="s">
        <v>26</v>
      </c>
      <c r="J24" s="22" t="s">
        <v>1</v>
      </c>
      <c r="K24" s="29"/>
      <c r="L24" s="29"/>
      <c r="M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29"/>
      <c r="M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102"/>
      <c r="B27" s="103"/>
      <c r="C27" s="102"/>
      <c r="D27" s="102"/>
      <c r="E27" s="229" t="s">
        <v>1</v>
      </c>
      <c r="F27" s="229"/>
      <c r="G27" s="229"/>
      <c r="H27" s="229"/>
      <c r="I27" s="102"/>
      <c r="J27" s="102"/>
      <c r="K27" s="102"/>
      <c r="L27" s="102"/>
      <c r="M27" s="104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66"/>
      <c r="M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.75">
      <c r="A30" s="29"/>
      <c r="B30" s="30"/>
      <c r="C30" s="29"/>
      <c r="D30" s="29"/>
      <c r="E30" s="24" t="s">
        <v>104</v>
      </c>
      <c r="F30" s="29"/>
      <c r="G30" s="29"/>
      <c r="H30" s="29"/>
      <c r="I30" s="29"/>
      <c r="J30" s="29"/>
      <c r="K30" s="105">
        <f>I96</f>
        <v>0</v>
      </c>
      <c r="L30" s="29"/>
      <c r="M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2.75">
      <c r="A31" s="29"/>
      <c r="B31" s="30"/>
      <c r="C31" s="29"/>
      <c r="D31" s="29"/>
      <c r="E31" s="24" t="s">
        <v>105</v>
      </c>
      <c r="F31" s="29"/>
      <c r="G31" s="29"/>
      <c r="H31" s="29"/>
      <c r="I31" s="29"/>
      <c r="J31" s="29"/>
      <c r="K31" s="105">
        <f>J96</f>
        <v>0</v>
      </c>
      <c r="L31" s="29"/>
      <c r="M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6" t="s">
        <v>35</v>
      </c>
      <c r="E32" s="29"/>
      <c r="F32" s="29"/>
      <c r="G32" s="29"/>
      <c r="H32" s="29"/>
      <c r="I32" s="29"/>
      <c r="J32" s="29"/>
      <c r="K32" s="71">
        <f>ROUND(K120, 2)</f>
        <v>0</v>
      </c>
      <c r="L32" s="29"/>
      <c r="M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6"/>
      <c r="E33" s="66"/>
      <c r="F33" s="66"/>
      <c r="G33" s="66"/>
      <c r="H33" s="66"/>
      <c r="I33" s="66"/>
      <c r="J33" s="66"/>
      <c r="K33" s="66"/>
      <c r="L33" s="66"/>
      <c r="M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37</v>
      </c>
      <c r="G34" s="29"/>
      <c r="H34" s="29"/>
      <c r="I34" s="33" t="s">
        <v>36</v>
      </c>
      <c r="J34" s="29"/>
      <c r="K34" s="33" t="s">
        <v>38</v>
      </c>
      <c r="L34" s="29"/>
      <c r="M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7" t="s">
        <v>39</v>
      </c>
      <c r="E35" s="35" t="s">
        <v>40</v>
      </c>
      <c r="F35" s="108">
        <f>ROUND((SUM(BE120:BE174)),  2)</f>
        <v>0</v>
      </c>
      <c r="G35" s="109"/>
      <c r="H35" s="109"/>
      <c r="I35" s="110">
        <v>0.2</v>
      </c>
      <c r="J35" s="109"/>
      <c r="K35" s="108">
        <f>ROUND(((SUM(BE120:BE174))*I35),  2)</f>
        <v>0</v>
      </c>
      <c r="L35" s="29"/>
      <c r="M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35" t="s">
        <v>41</v>
      </c>
      <c r="F36" s="108">
        <f>ROUND((SUM(BF120:BF174)),  2)</f>
        <v>0</v>
      </c>
      <c r="G36" s="109"/>
      <c r="H36" s="109"/>
      <c r="I36" s="110">
        <v>0.2</v>
      </c>
      <c r="J36" s="109"/>
      <c r="K36" s="108">
        <f>ROUND(((SUM(BF120:BF174))*I36),  2)</f>
        <v>0</v>
      </c>
      <c r="L36" s="29"/>
      <c r="M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42</v>
      </c>
      <c r="F37" s="105">
        <f>ROUND((SUM(BG120:BG174)),  2)</f>
        <v>0</v>
      </c>
      <c r="G37" s="29"/>
      <c r="H37" s="29"/>
      <c r="I37" s="111">
        <v>0.2</v>
      </c>
      <c r="J37" s="29"/>
      <c r="K37" s="105">
        <f>0</f>
        <v>0</v>
      </c>
      <c r="L37" s="29"/>
      <c r="M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43</v>
      </c>
      <c r="F38" s="105">
        <f>ROUND((SUM(BH120:BH174)),  2)</f>
        <v>0</v>
      </c>
      <c r="G38" s="29"/>
      <c r="H38" s="29"/>
      <c r="I38" s="111">
        <v>0.2</v>
      </c>
      <c r="J38" s="29"/>
      <c r="K38" s="105">
        <f>0</f>
        <v>0</v>
      </c>
      <c r="L38" s="29"/>
      <c r="M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35" t="s">
        <v>44</v>
      </c>
      <c r="F39" s="108">
        <f>ROUND((SUM(BI120:BI174)),  2)</f>
        <v>0</v>
      </c>
      <c r="G39" s="109"/>
      <c r="H39" s="109"/>
      <c r="I39" s="110">
        <v>0</v>
      </c>
      <c r="J39" s="109"/>
      <c r="K39" s="108">
        <f>0</f>
        <v>0</v>
      </c>
      <c r="L39" s="29"/>
      <c r="M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12"/>
      <c r="D41" s="113" t="s">
        <v>45</v>
      </c>
      <c r="E41" s="60"/>
      <c r="F41" s="60"/>
      <c r="G41" s="114" t="s">
        <v>46</v>
      </c>
      <c r="H41" s="115" t="s">
        <v>47</v>
      </c>
      <c r="I41" s="60"/>
      <c r="J41" s="60"/>
      <c r="K41" s="116">
        <f>SUM(K32:K39)</f>
        <v>0</v>
      </c>
      <c r="L41" s="117"/>
      <c r="M41" s="42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42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M43" s="17"/>
    </row>
    <row r="44" spans="1:31" s="1" customFormat="1" ht="14.45" customHeight="1">
      <c r="B44" s="17"/>
      <c r="M44" s="17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4"/>
      <c r="M50" s="42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29"/>
      <c r="B61" s="30"/>
      <c r="C61" s="29"/>
      <c r="D61" s="45" t="s">
        <v>50</v>
      </c>
      <c r="E61" s="32"/>
      <c r="F61" s="118" t="s">
        <v>51</v>
      </c>
      <c r="G61" s="45" t="s">
        <v>50</v>
      </c>
      <c r="H61" s="32"/>
      <c r="I61" s="32"/>
      <c r="J61" s="119" t="s">
        <v>51</v>
      </c>
      <c r="K61" s="32"/>
      <c r="L61" s="32"/>
      <c r="M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29"/>
      <c r="B65" s="30"/>
      <c r="C65" s="29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6"/>
      <c r="M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29"/>
      <c r="B76" s="30"/>
      <c r="C76" s="29"/>
      <c r="D76" s="45" t="s">
        <v>50</v>
      </c>
      <c r="E76" s="32"/>
      <c r="F76" s="118" t="s">
        <v>51</v>
      </c>
      <c r="G76" s="45" t="s">
        <v>50</v>
      </c>
      <c r="H76" s="32"/>
      <c r="I76" s="32"/>
      <c r="J76" s="119" t="s">
        <v>51</v>
      </c>
      <c r="K76" s="32"/>
      <c r="L76" s="32"/>
      <c r="M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106</v>
      </c>
      <c r="D82" s="29"/>
      <c r="E82" s="29"/>
      <c r="F82" s="29"/>
      <c r="G82" s="29"/>
      <c r="H82" s="29"/>
      <c r="I82" s="29"/>
      <c r="J82" s="29"/>
      <c r="K82" s="29"/>
      <c r="L82" s="29"/>
      <c r="M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29"/>
      <c r="M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44" t="str">
        <f>E7</f>
        <v>Budova Technických služieb v meste Kremnica</v>
      </c>
      <c r="F85" s="245"/>
      <c r="G85" s="245"/>
      <c r="H85" s="245"/>
      <c r="I85" s="29"/>
      <c r="J85" s="29"/>
      <c r="K85" s="29"/>
      <c r="L85" s="29"/>
      <c r="M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102</v>
      </c>
      <c r="D86" s="29"/>
      <c r="E86" s="29"/>
      <c r="F86" s="29"/>
      <c r="G86" s="29"/>
      <c r="H86" s="29"/>
      <c r="I86" s="29"/>
      <c r="J86" s="29"/>
      <c r="K86" s="29"/>
      <c r="L86" s="29"/>
      <c r="M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98" t="str">
        <f>E9</f>
        <v>BL - Bleskozvod a uzemnenie</v>
      </c>
      <c r="F87" s="246"/>
      <c r="G87" s="246"/>
      <c r="H87" s="246"/>
      <c r="I87" s="29"/>
      <c r="J87" s="29"/>
      <c r="K87" s="29"/>
      <c r="L87" s="29"/>
      <c r="M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>k. ú. Kremnica, parc. číslo: C-KN 168/1</v>
      </c>
      <c r="G89" s="29"/>
      <c r="H89" s="29"/>
      <c r="I89" s="24" t="s">
        <v>22</v>
      </c>
      <c r="J89" s="55">
        <f>IF(J12="","",J12)</f>
        <v>44602</v>
      </c>
      <c r="K89" s="29"/>
      <c r="L89" s="29"/>
      <c r="M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>Mesto Kremnica, Štefánikovo námestie 1/1, 96701, K</v>
      </c>
      <c r="G91" s="29"/>
      <c r="H91" s="29"/>
      <c r="I91" s="24" t="s">
        <v>29</v>
      </c>
      <c r="J91" s="27" t="str">
        <f>E21</f>
        <v>Ing. Ľubomír Gecík</v>
      </c>
      <c r="K91" s="29"/>
      <c r="L91" s="29"/>
      <c r="M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Brightsol s. r. o.</v>
      </c>
      <c r="K92" s="29"/>
      <c r="L92" s="29"/>
      <c r="M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20" t="s">
        <v>107</v>
      </c>
      <c r="D94" s="112"/>
      <c r="E94" s="112"/>
      <c r="F94" s="112"/>
      <c r="G94" s="112"/>
      <c r="H94" s="112"/>
      <c r="I94" s="121" t="s">
        <v>108</v>
      </c>
      <c r="J94" s="121" t="s">
        <v>109</v>
      </c>
      <c r="K94" s="121" t="s">
        <v>110</v>
      </c>
      <c r="L94" s="112"/>
      <c r="M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111</v>
      </c>
      <c r="D96" s="29"/>
      <c r="E96" s="29"/>
      <c r="F96" s="29"/>
      <c r="G96" s="29"/>
      <c r="H96" s="29"/>
      <c r="I96" s="71">
        <f t="shared" ref="I96:J98" si="0">Q120</f>
        <v>0</v>
      </c>
      <c r="J96" s="71">
        <f t="shared" si="0"/>
        <v>0</v>
      </c>
      <c r="K96" s="71">
        <f>K120</f>
        <v>0</v>
      </c>
      <c r="L96" s="29"/>
      <c r="M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5" customHeight="1">
      <c r="B97" s="123"/>
      <c r="D97" s="124" t="s">
        <v>113</v>
      </c>
      <c r="E97" s="125"/>
      <c r="F97" s="125"/>
      <c r="G97" s="125"/>
      <c r="H97" s="125"/>
      <c r="I97" s="126">
        <f t="shared" si="0"/>
        <v>0</v>
      </c>
      <c r="J97" s="126">
        <f t="shared" si="0"/>
        <v>0</v>
      </c>
      <c r="K97" s="126">
        <f>K121</f>
        <v>0</v>
      </c>
      <c r="M97" s="123"/>
    </row>
    <row r="98" spans="1:31" s="10" customFormat="1" ht="19.899999999999999" customHeight="1">
      <c r="B98" s="127"/>
      <c r="D98" s="128" t="s">
        <v>114</v>
      </c>
      <c r="E98" s="129"/>
      <c r="F98" s="129"/>
      <c r="G98" s="129"/>
      <c r="H98" s="129"/>
      <c r="I98" s="130">
        <f t="shared" si="0"/>
        <v>0</v>
      </c>
      <c r="J98" s="130">
        <f t="shared" si="0"/>
        <v>0</v>
      </c>
      <c r="K98" s="130">
        <f>K122</f>
        <v>0</v>
      </c>
      <c r="M98" s="127"/>
    </row>
    <row r="99" spans="1:31" s="10" customFormat="1" ht="19.899999999999999" customHeight="1">
      <c r="B99" s="127"/>
      <c r="D99" s="128" t="s">
        <v>115</v>
      </c>
      <c r="E99" s="129"/>
      <c r="F99" s="129"/>
      <c r="G99" s="129"/>
      <c r="H99" s="129"/>
      <c r="I99" s="130">
        <f>Q170</f>
        <v>0</v>
      </c>
      <c r="J99" s="130">
        <f>R170</f>
        <v>0</v>
      </c>
      <c r="K99" s="130">
        <f>K170</f>
        <v>0</v>
      </c>
      <c r="M99" s="127"/>
    </row>
    <row r="100" spans="1:31" s="9" customFormat="1" ht="24.95" customHeight="1">
      <c r="B100" s="123"/>
      <c r="D100" s="124" t="s">
        <v>116</v>
      </c>
      <c r="E100" s="125"/>
      <c r="F100" s="125"/>
      <c r="G100" s="125"/>
      <c r="H100" s="125"/>
      <c r="I100" s="126">
        <f>Q172</f>
        <v>0</v>
      </c>
      <c r="J100" s="126">
        <f>R172</f>
        <v>0</v>
      </c>
      <c r="K100" s="126">
        <f>K172</f>
        <v>0</v>
      </c>
      <c r="M100" s="123"/>
    </row>
    <row r="101" spans="1:31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42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5" customHeight="1">
      <c r="A102" s="29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2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31" s="2" customFormat="1" ht="6.95" customHeight="1">
      <c r="A106" s="29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5" customHeight="1">
      <c r="A107" s="29"/>
      <c r="B107" s="30"/>
      <c r="C107" s="18" t="s">
        <v>117</v>
      </c>
      <c r="D107" s="29"/>
      <c r="E107" s="29"/>
      <c r="F107" s="29"/>
      <c r="G107" s="29"/>
      <c r="H107" s="29"/>
      <c r="I107" s="29"/>
      <c r="J107" s="29"/>
      <c r="K107" s="29"/>
      <c r="L107" s="29"/>
      <c r="M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16</v>
      </c>
      <c r="D109" s="29"/>
      <c r="E109" s="29"/>
      <c r="F109" s="29"/>
      <c r="G109" s="29"/>
      <c r="H109" s="29"/>
      <c r="I109" s="29"/>
      <c r="J109" s="29"/>
      <c r="K109" s="29"/>
      <c r="L109" s="29"/>
      <c r="M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44" t="str">
        <f>E7</f>
        <v>Budova Technických služieb v meste Kremnica</v>
      </c>
      <c r="F110" s="245"/>
      <c r="G110" s="245"/>
      <c r="H110" s="245"/>
      <c r="I110" s="29"/>
      <c r="J110" s="29"/>
      <c r="K110" s="29"/>
      <c r="L110" s="29"/>
      <c r="M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102</v>
      </c>
      <c r="D111" s="29"/>
      <c r="E111" s="29"/>
      <c r="F111" s="29"/>
      <c r="G111" s="29"/>
      <c r="H111" s="29"/>
      <c r="I111" s="29"/>
      <c r="J111" s="29"/>
      <c r="K111" s="29"/>
      <c r="L111" s="29"/>
      <c r="M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198" t="str">
        <f>E9</f>
        <v>BL - Bleskozvod a uzemnenie</v>
      </c>
      <c r="F112" s="246"/>
      <c r="G112" s="246"/>
      <c r="H112" s="246"/>
      <c r="I112" s="29"/>
      <c r="J112" s="29"/>
      <c r="K112" s="29"/>
      <c r="L112" s="29"/>
      <c r="M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20</v>
      </c>
      <c r="D114" s="29"/>
      <c r="E114" s="29"/>
      <c r="F114" s="22" t="str">
        <f>F12</f>
        <v>k. ú. Kremnica, parc. číslo: C-KN 168/1</v>
      </c>
      <c r="G114" s="29"/>
      <c r="H114" s="29"/>
      <c r="I114" s="24" t="s">
        <v>22</v>
      </c>
      <c r="J114" s="55">
        <f>IF(J12="","",J12)</f>
        <v>44602</v>
      </c>
      <c r="K114" s="29"/>
      <c r="L114" s="29"/>
      <c r="M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23</v>
      </c>
      <c r="D116" s="29"/>
      <c r="E116" s="29"/>
      <c r="F116" s="22" t="str">
        <f>E15</f>
        <v>Mesto Kremnica, Štefánikovo námestie 1/1, 96701, K</v>
      </c>
      <c r="G116" s="29"/>
      <c r="H116" s="29"/>
      <c r="I116" s="24" t="s">
        <v>29</v>
      </c>
      <c r="J116" s="27" t="str">
        <f>E21</f>
        <v>Ing. Ľubomír Gecík</v>
      </c>
      <c r="K116" s="29"/>
      <c r="L116" s="29"/>
      <c r="M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27</v>
      </c>
      <c r="D117" s="29"/>
      <c r="E117" s="29"/>
      <c r="F117" s="22" t="str">
        <f>IF(E18="","",E18)</f>
        <v>Vyplň údaj</v>
      </c>
      <c r="G117" s="29"/>
      <c r="H117" s="29"/>
      <c r="I117" s="24" t="s">
        <v>31</v>
      </c>
      <c r="J117" s="27" t="str">
        <f>E24</f>
        <v>Brightsol s. r. o.</v>
      </c>
      <c r="K117" s="29"/>
      <c r="L117" s="29"/>
      <c r="M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31"/>
      <c r="B119" s="132"/>
      <c r="C119" s="133" t="s">
        <v>118</v>
      </c>
      <c r="D119" s="134" t="s">
        <v>60</v>
      </c>
      <c r="E119" s="134" t="s">
        <v>56</v>
      </c>
      <c r="F119" s="134" t="s">
        <v>57</v>
      </c>
      <c r="G119" s="134" t="s">
        <v>119</v>
      </c>
      <c r="H119" s="134" t="s">
        <v>120</v>
      </c>
      <c r="I119" s="134" t="s">
        <v>121</v>
      </c>
      <c r="J119" s="134" t="s">
        <v>122</v>
      </c>
      <c r="K119" s="135" t="s">
        <v>110</v>
      </c>
      <c r="L119" s="136" t="s">
        <v>123</v>
      </c>
      <c r="M119" s="137"/>
      <c r="N119" s="62" t="s">
        <v>1</v>
      </c>
      <c r="O119" s="63" t="s">
        <v>39</v>
      </c>
      <c r="P119" s="63" t="s">
        <v>124</v>
      </c>
      <c r="Q119" s="63" t="s">
        <v>125</v>
      </c>
      <c r="R119" s="63" t="s">
        <v>126</v>
      </c>
      <c r="S119" s="63" t="s">
        <v>127</v>
      </c>
      <c r="T119" s="63" t="s">
        <v>128</v>
      </c>
      <c r="U119" s="63" t="s">
        <v>129</v>
      </c>
      <c r="V119" s="63" t="s">
        <v>130</v>
      </c>
      <c r="W119" s="63" t="s">
        <v>131</v>
      </c>
      <c r="X119" s="64" t="s">
        <v>132</v>
      </c>
      <c r="Y119" s="131"/>
      <c r="Z119" s="131"/>
      <c r="AA119" s="131"/>
      <c r="AB119" s="131"/>
      <c r="AC119" s="131"/>
      <c r="AD119" s="131"/>
      <c r="AE119" s="131"/>
    </row>
    <row r="120" spans="1:65" s="2" customFormat="1" ht="22.9" customHeight="1">
      <c r="A120" s="29"/>
      <c r="B120" s="30"/>
      <c r="C120" s="69" t="s">
        <v>111</v>
      </c>
      <c r="D120" s="29"/>
      <c r="E120" s="29"/>
      <c r="F120" s="29"/>
      <c r="G120" s="29"/>
      <c r="H120" s="29"/>
      <c r="I120" s="29"/>
      <c r="J120" s="29"/>
      <c r="K120" s="138">
        <f>BK120</f>
        <v>0</v>
      </c>
      <c r="L120" s="29"/>
      <c r="M120" s="30"/>
      <c r="N120" s="65"/>
      <c r="O120" s="56"/>
      <c r="P120" s="66"/>
      <c r="Q120" s="139">
        <f>Q121+Q172</f>
        <v>0</v>
      </c>
      <c r="R120" s="139">
        <f>R121+R172</f>
        <v>0</v>
      </c>
      <c r="S120" s="66"/>
      <c r="T120" s="140">
        <f>T121+T172</f>
        <v>0</v>
      </c>
      <c r="U120" s="66"/>
      <c r="V120" s="140">
        <f>V121+V172</f>
        <v>0.12904000000000002</v>
      </c>
      <c r="W120" s="66"/>
      <c r="X120" s="141">
        <f>X121+X172</f>
        <v>0.17492000000000005</v>
      </c>
      <c r="Y120" s="29"/>
      <c r="Z120" s="29"/>
      <c r="AA120" s="29"/>
      <c r="AB120" s="29"/>
      <c r="AC120" s="29"/>
      <c r="AD120" s="29"/>
      <c r="AE120" s="29"/>
      <c r="AT120" s="14" t="s">
        <v>76</v>
      </c>
      <c r="AU120" s="14" t="s">
        <v>112</v>
      </c>
      <c r="BK120" s="142">
        <f>BK121+BK172</f>
        <v>0</v>
      </c>
    </row>
    <row r="121" spans="1:65" s="12" customFormat="1" ht="25.9" customHeight="1">
      <c r="B121" s="143"/>
      <c r="D121" s="144" t="s">
        <v>76</v>
      </c>
      <c r="E121" s="145" t="s">
        <v>133</v>
      </c>
      <c r="F121" s="145" t="s">
        <v>134</v>
      </c>
      <c r="I121" s="146"/>
      <c r="J121" s="146"/>
      <c r="K121" s="147">
        <f>BK121</f>
        <v>0</v>
      </c>
      <c r="M121" s="143"/>
      <c r="N121" s="148"/>
      <c r="O121" s="149"/>
      <c r="P121" s="149"/>
      <c r="Q121" s="150">
        <f>Q122+Q170</f>
        <v>0</v>
      </c>
      <c r="R121" s="150">
        <f>R122+R170</f>
        <v>0</v>
      </c>
      <c r="S121" s="149"/>
      <c r="T121" s="151">
        <f>T122+T170</f>
        <v>0</v>
      </c>
      <c r="U121" s="149"/>
      <c r="V121" s="151">
        <f>V122+V170</f>
        <v>0.12904000000000002</v>
      </c>
      <c r="W121" s="149"/>
      <c r="X121" s="152">
        <f>X122+X170</f>
        <v>0.17492000000000005</v>
      </c>
      <c r="AR121" s="144" t="s">
        <v>135</v>
      </c>
      <c r="AT121" s="153" t="s">
        <v>76</v>
      </c>
      <c r="AU121" s="153" t="s">
        <v>77</v>
      </c>
      <c r="AY121" s="144" t="s">
        <v>136</v>
      </c>
      <c r="BK121" s="154">
        <f>BK122+BK170</f>
        <v>0</v>
      </c>
    </row>
    <row r="122" spans="1:65" s="12" customFormat="1" ht="22.9" customHeight="1">
      <c r="B122" s="143"/>
      <c r="D122" s="144" t="s">
        <v>76</v>
      </c>
      <c r="E122" s="155" t="s">
        <v>137</v>
      </c>
      <c r="F122" s="155" t="s">
        <v>138</v>
      </c>
      <c r="I122" s="146"/>
      <c r="J122" s="146"/>
      <c r="K122" s="156">
        <f>BK122</f>
        <v>0</v>
      </c>
      <c r="M122" s="143"/>
      <c r="N122" s="148"/>
      <c r="O122" s="149"/>
      <c r="P122" s="149"/>
      <c r="Q122" s="150">
        <f>SUM(Q123:Q169)</f>
        <v>0</v>
      </c>
      <c r="R122" s="150">
        <f>SUM(R123:R169)</f>
        <v>0</v>
      </c>
      <c r="S122" s="149"/>
      <c r="T122" s="151">
        <f>SUM(T123:T169)</f>
        <v>0</v>
      </c>
      <c r="U122" s="149"/>
      <c r="V122" s="151">
        <f>SUM(V123:V169)</f>
        <v>0.12904000000000002</v>
      </c>
      <c r="W122" s="149"/>
      <c r="X122" s="152">
        <f>SUM(X123:X169)</f>
        <v>0.17492000000000005</v>
      </c>
      <c r="AR122" s="144" t="s">
        <v>135</v>
      </c>
      <c r="AT122" s="153" t="s">
        <v>76</v>
      </c>
      <c r="AU122" s="153" t="s">
        <v>85</v>
      </c>
      <c r="AY122" s="144" t="s">
        <v>136</v>
      </c>
      <c r="BK122" s="154">
        <f>SUM(BK123:BK169)</f>
        <v>0</v>
      </c>
    </row>
    <row r="123" spans="1:65" s="2" customFormat="1" ht="24.2" customHeight="1">
      <c r="A123" s="29"/>
      <c r="B123" s="157"/>
      <c r="C123" s="158" t="s">
        <v>85</v>
      </c>
      <c r="D123" s="158" t="s">
        <v>139</v>
      </c>
      <c r="E123" s="159" t="s">
        <v>140</v>
      </c>
      <c r="F123" s="160" t="s">
        <v>141</v>
      </c>
      <c r="G123" s="161" t="s">
        <v>142</v>
      </c>
      <c r="H123" s="162">
        <v>150</v>
      </c>
      <c r="I123" s="163"/>
      <c r="J123" s="163"/>
      <c r="K123" s="164">
        <f t="shared" ref="K123:K132" si="1">ROUND(P123*H123,2)</f>
        <v>0</v>
      </c>
      <c r="L123" s="165"/>
      <c r="M123" s="30"/>
      <c r="N123" s="166" t="s">
        <v>1</v>
      </c>
      <c r="O123" s="167" t="s">
        <v>41</v>
      </c>
      <c r="P123" s="168">
        <f t="shared" ref="P123:P132" si="2">I123+J123</f>
        <v>0</v>
      </c>
      <c r="Q123" s="168">
        <f t="shared" ref="Q123:Q132" si="3">ROUND(I123*H123,2)</f>
        <v>0</v>
      </c>
      <c r="R123" s="168">
        <f t="shared" ref="R123:R132" si="4">ROUND(J123*H123,2)</f>
        <v>0</v>
      </c>
      <c r="S123" s="58"/>
      <c r="T123" s="169">
        <f t="shared" ref="T123:T132" si="5">S123*H123</f>
        <v>0</v>
      </c>
      <c r="U123" s="169">
        <v>0</v>
      </c>
      <c r="V123" s="169">
        <f t="shared" ref="V123:V132" si="6">U123*H123</f>
        <v>0</v>
      </c>
      <c r="W123" s="169">
        <v>6.3000000000000003E-4</v>
      </c>
      <c r="X123" s="170">
        <f t="shared" ref="X123:X132" si="7">W123*H123</f>
        <v>9.4500000000000001E-2</v>
      </c>
      <c r="Y123" s="29"/>
      <c r="Z123" s="29"/>
      <c r="AA123" s="29"/>
      <c r="AB123" s="29"/>
      <c r="AC123" s="29"/>
      <c r="AD123" s="29"/>
      <c r="AE123" s="29"/>
      <c r="AR123" s="171" t="s">
        <v>143</v>
      </c>
      <c r="AT123" s="171" t="s">
        <v>139</v>
      </c>
      <c r="AU123" s="171" t="s">
        <v>91</v>
      </c>
      <c r="AY123" s="14" t="s">
        <v>136</v>
      </c>
      <c r="BE123" s="172">
        <f t="shared" ref="BE123:BE132" si="8">IF(O123="základná",K123,0)</f>
        <v>0</v>
      </c>
      <c r="BF123" s="172">
        <f t="shared" ref="BF123:BF132" si="9">IF(O123="znížená",K123,0)</f>
        <v>0</v>
      </c>
      <c r="BG123" s="172">
        <f t="shared" ref="BG123:BG132" si="10">IF(O123="zákl. prenesená",K123,0)</f>
        <v>0</v>
      </c>
      <c r="BH123" s="172">
        <f t="shared" ref="BH123:BH132" si="11">IF(O123="zníž. prenesená",K123,0)</f>
        <v>0</v>
      </c>
      <c r="BI123" s="172">
        <f t="shared" ref="BI123:BI132" si="12">IF(O123="nulová",K123,0)</f>
        <v>0</v>
      </c>
      <c r="BJ123" s="14" t="s">
        <v>91</v>
      </c>
      <c r="BK123" s="172">
        <f t="shared" ref="BK123:BK132" si="13">ROUND(P123*H123,2)</f>
        <v>0</v>
      </c>
      <c r="BL123" s="14" t="s">
        <v>143</v>
      </c>
      <c r="BM123" s="171" t="s">
        <v>144</v>
      </c>
    </row>
    <row r="124" spans="1:65" s="2" customFormat="1" ht="24.2" customHeight="1">
      <c r="A124" s="29"/>
      <c r="B124" s="157"/>
      <c r="C124" s="158" t="s">
        <v>91</v>
      </c>
      <c r="D124" s="158" t="s">
        <v>139</v>
      </c>
      <c r="E124" s="159" t="s">
        <v>145</v>
      </c>
      <c r="F124" s="160" t="s">
        <v>146</v>
      </c>
      <c r="G124" s="161" t="s">
        <v>147</v>
      </c>
      <c r="H124" s="162">
        <v>50</v>
      </c>
      <c r="I124" s="163"/>
      <c r="J124" s="163"/>
      <c r="K124" s="164">
        <f t="shared" si="1"/>
        <v>0</v>
      </c>
      <c r="L124" s="165"/>
      <c r="M124" s="30"/>
      <c r="N124" s="166" t="s">
        <v>1</v>
      </c>
      <c r="O124" s="167" t="s">
        <v>41</v>
      </c>
      <c r="P124" s="168">
        <f t="shared" si="2"/>
        <v>0</v>
      </c>
      <c r="Q124" s="168">
        <f t="shared" si="3"/>
        <v>0</v>
      </c>
      <c r="R124" s="168">
        <f t="shared" si="4"/>
        <v>0</v>
      </c>
      <c r="S124" s="58"/>
      <c r="T124" s="169">
        <f t="shared" si="5"/>
        <v>0</v>
      </c>
      <c r="U124" s="169">
        <v>0</v>
      </c>
      <c r="V124" s="169">
        <f t="shared" si="6"/>
        <v>0</v>
      </c>
      <c r="W124" s="169">
        <v>1E-3</v>
      </c>
      <c r="X124" s="170">
        <f t="shared" si="7"/>
        <v>0.05</v>
      </c>
      <c r="Y124" s="29"/>
      <c r="Z124" s="29"/>
      <c r="AA124" s="29"/>
      <c r="AB124" s="29"/>
      <c r="AC124" s="29"/>
      <c r="AD124" s="29"/>
      <c r="AE124" s="29"/>
      <c r="AR124" s="171" t="s">
        <v>143</v>
      </c>
      <c r="AT124" s="171" t="s">
        <v>139</v>
      </c>
      <c r="AU124" s="171" t="s">
        <v>91</v>
      </c>
      <c r="AY124" s="14" t="s">
        <v>136</v>
      </c>
      <c r="BE124" s="172">
        <f t="shared" si="8"/>
        <v>0</v>
      </c>
      <c r="BF124" s="172">
        <f t="shared" si="9"/>
        <v>0</v>
      </c>
      <c r="BG124" s="172">
        <f t="shared" si="10"/>
        <v>0</v>
      </c>
      <c r="BH124" s="172">
        <f t="shared" si="11"/>
        <v>0</v>
      </c>
      <c r="BI124" s="172">
        <f t="shared" si="12"/>
        <v>0</v>
      </c>
      <c r="BJ124" s="14" t="s">
        <v>91</v>
      </c>
      <c r="BK124" s="172">
        <f t="shared" si="13"/>
        <v>0</v>
      </c>
      <c r="BL124" s="14" t="s">
        <v>143</v>
      </c>
      <c r="BM124" s="171" t="s">
        <v>148</v>
      </c>
    </row>
    <row r="125" spans="1:65" s="2" customFormat="1" ht="24.2" customHeight="1">
      <c r="A125" s="29"/>
      <c r="B125" s="157"/>
      <c r="C125" s="158" t="s">
        <v>135</v>
      </c>
      <c r="D125" s="158" t="s">
        <v>139</v>
      </c>
      <c r="E125" s="159" t="s">
        <v>149</v>
      </c>
      <c r="F125" s="160" t="s">
        <v>150</v>
      </c>
      <c r="G125" s="161" t="s">
        <v>147</v>
      </c>
      <c r="H125" s="162">
        <v>60</v>
      </c>
      <c r="I125" s="163"/>
      <c r="J125" s="163"/>
      <c r="K125" s="164">
        <f t="shared" si="1"/>
        <v>0</v>
      </c>
      <c r="L125" s="165"/>
      <c r="M125" s="30"/>
      <c r="N125" s="166" t="s">
        <v>1</v>
      </c>
      <c r="O125" s="167" t="s">
        <v>41</v>
      </c>
      <c r="P125" s="168">
        <f t="shared" si="2"/>
        <v>0</v>
      </c>
      <c r="Q125" s="168">
        <f t="shared" si="3"/>
        <v>0</v>
      </c>
      <c r="R125" s="168">
        <f t="shared" si="4"/>
        <v>0</v>
      </c>
      <c r="S125" s="58"/>
      <c r="T125" s="169">
        <f t="shared" si="5"/>
        <v>0</v>
      </c>
      <c r="U125" s="169">
        <v>0</v>
      </c>
      <c r="V125" s="169">
        <f t="shared" si="6"/>
        <v>0</v>
      </c>
      <c r="W125" s="169">
        <v>2.0000000000000001E-4</v>
      </c>
      <c r="X125" s="170">
        <f t="shared" si="7"/>
        <v>1.2E-2</v>
      </c>
      <c r="Y125" s="29"/>
      <c r="Z125" s="29"/>
      <c r="AA125" s="29"/>
      <c r="AB125" s="29"/>
      <c r="AC125" s="29"/>
      <c r="AD125" s="29"/>
      <c r="AE125" s="29"/>
      <c r="AR125" s="171" t="s">
        <v>143</v>
      </c>
      <c r="AT125" s="171" t="s">
        <v>139</v>
      </c>
      <c r="AU125" s="171" t="s">
        <v>91</v>
      </c>
      <c r="AY125" s="14" t="s">
        <v>136</v>
      </c>
      <c r="BE125" s="172">
        <f t="shared" si="8"/>
        <v>0</v>
      </c>
      <c r="BF125" s="172">
        <f t="shared" si="9"/>
        <v>0</v>
      </c>
      <c r="BG125" s="172">
        <f t="shared" si="10"/>
        <v>0</v>
      </c>
      <c r="BH125" s="172">
        <f t="shared" si="11"/>
        <v>0</v>
      </c>
      <c r="BI125" s="172">
        <f t="shared" si="12"/>
        <v>0</v>
      </c>
      <c r="BJ125" s="14" t="s">
        <v>91</v>
      </c>
      <c r="BK125" s="172">
        <f t="shared" si="13"/>
        <v>0</v>
      </c>
      <c r="BL125" s="14" t="s">
        <v>143</v>
      </c>
      <c r="BM125" s="171" t="s">
        <v>151</v>
      </c>
    </row>
    <row r="126" spans="1:65" s="2" customFormat="1" ht="21.75" customHeight="1">
      <c r="A126" s="29"/>
      <c r="B126" s="157"/>
      <c r="C126" s="158" t="s">
        <v>152</v>
      </c>
      <c r="D126" s="158" t="s">
        <v>139</v>
      </c>
      <c r="E126" s="159" t="s">
        <v>153</v>
      </c>
      <c r="F126" s="160" t="s">
        <v>154</v>
      </c>
      <c r="G126" s="161" t="s">
        <v>147</v>
      </c>
      <c r="H126" s="162">
        <v>30</v>
      </c>
      <c r="I126" s="163"/>
      <c r="J126" s="163"/>
      <c r="K126" s="164">
        <f t="shared" si="1"/>
        <v>0</v>
      </c>
      <c r="L126" s="165"/>
      <c r="M126" s="30"/>
      <c r="N126" s="166" t="s">
        <v>1</v>
      </c>
      <c r="O126" s="167" t="s">
        <v>41</v>
      </c>
      <c r="P126" s="168">
        <f t="shared" si="2"/>
        <v>0</v>
      </c>
      <c r="Q126" s="168">
        <f t="shared" si="3"/>
        <v>0</v>
      </c>
      <c r="R126" s="168">
        <f t="shared" si="4"/>
        <v>0</v>
      </c>
      <c r="S126" s="58"/>
      <c r="T126" s="169">
        <f t="shared" si="5"/>
        <v>0</v>
      </c>
      <c r="U126" s="169">
        <v>0</v>
      </c>
      <c r="V126" s="169">
        <f t="shared" si="6"/>
        <v>0</v>
      </c>
      <c r="W126" s="169">
        <v>1.6000000000000001E-4</v>
      </c>
      <c r="X126" s="170">
        <f t="shared" si="7"/>
        <v>4.8000000000000004E-3</v>
      </c>
      <c r="Y126" s="29"/>
      <c r="Z126" s="29"/>
      <c r="AA126" s="29"/>
      <c r="AB126" s="29"/>
      <c r="AC126" s="29"/>
      <c r="AD126" s="29"/>
      <c r="AE126" s="29"/>
      <c r="AR126" s="171" t="s">
        <v>143</v>
      </c>
      <c r="AT126" s="171" t="s">
        <v>139</v>
      </c>
      <c r="AU126" s="171" t="s">
        <v>91</v>
      </c>
      <c r="AY126" s="14" t="s">
        <v>136</v>
      </c>
      <c r="BE126" s="172">
        <f t="shared" si="8"/>
        <v>0</v>
      </c>
      <c r="BF126" s="172">
        <f t="shared" si="9"/>
        <v>0</v>
      </c>
      <c r="BG126" s="172">
        <f t="shared" si="10"/>
        <v>0</v>
      </c>
      <c r="BH126" s="172">
        <f t="shared" si="11"/>
        <v>0</v>
      </c>
      <c r="BI126" s="172">
        <f t="shared" si="12"/>
        <v>0</v>
      </c>
      <c r="BJ126" s="14" t="s">
        <v>91</v>
      </c>
      <c r="BK126" s="172">
        <f t="shared" si="13"/>
        <v>0</v>
      </c>
      <c r="BL126" s="14" t="s">
        <v>143</v>
      </c>
      <c r="BM126" s="171" t="s">
        <v>155</v>
      </c>
    </row>
    <row r="127" spans="1:65" s="2" customFormat="1" ht="21.75" customHeight="1">
      <c r="A127" s="29"/>
      <c r="B127" s="157"/>
      <c r="C127" s="158" t="s">
        <v>156</v>
      </c>
      <c r="D127" s="158" t="s">
        <v>139</v>
      </c>
      <c r="E127" s="159" t="s">
        <v>157</v>
      </c>
      <c r="F127" s="160" t="s">
        <v>158</v>
      </c>
      <c r="G127" s="161" t="s">
        <v>147</v>
      </c>
      <c r="H127" s="162">
        <v>6</v>
      </c>
      <c r="I127" s="163"/>
      <c r="J127" s="163"/>
      <c r="K127" s="164">
        <f t="shared" si="1"/>
        <v>0</v>
      </c>
      <c r="L127" s="165"/>
      <c r="M127" s="30"/>
      <c r="N127" s="166" t="s">
        <v>1</v>
      </c>
      <c r="O127" s="167" t="s">
        <v>41</v>
      </c>
      <c r="P127" s="168">
        <f t="shared" si="2"/>
        <v>0</v>
      </c>
      <c r="Q127" s="168">
        <f t="shared" si="3"/>
        <v>0</v>
      </c>
      <c r="R127" s="168">
        <f t="shared" si="4"/>
        <v>0</v>
      </c>
      <c r="S127" s="58"/>
      <c r="T127" s="169">
        <f t="shared" si="5"/>
        <v>0</v>
      </c>
      <c r="U127" s="169">
        <v>0</v>
      </c>
      <c r="V127" s="169">
        <f t="shared" si="6"/>
        <v>0</v>
      </c>
      <c r="W127" s="169">
        <v>1.6299999999999999E-3</v>
      </c>
      <c r="X127" s="170">
        <f t="shared" si="7"/>
        <v>9.7800000000000005E-3</v>
      </c>
      <c r="Y127" s="29"/>
      <c r="Z127" s="29"/>
      <c r="AA127" s="29"/>
      <c r="AB127" s="29"/>
      <c r="AC127" s="29"/>
      <c r="AD127" s="29"/>
      <c r="AE127" s="29"/>
      <c r="AR127" s="171" t="s">
        <v>143</v>
      </c>
      <c r="AT127" s="171" t="s">
        <v>139</v>
      </c>
      <c r="AU127" s="171" t="s">
        <v>91</v>
      </c>
      <c r="AY127" s="14" t="s">
        <v>136</v>
      </c>
      <c r="BE127" s="172">
        <f t="shared" si="8"/>
        <v>0</v>
      </c>
      <c r="BF127" s="172">
        <f t="shared" si="9"/>
        <v>0</v>
      </c>
      <c r="BG127" s="172">
        <f t="shared" si="10"/>
        <v>0</v>
      </c>
      <c r="BH127" s="172">
        <f t="shared" si="11"/>
        <v>0</v>
      </c>
      <c r="BI127" s="172">
        <f t="shared" si="12"/>
        <v>0</v>
      </c>
      <c r="BJ127" s="14" t="s">
        <v>91</v>
      </c>
      <c r="BK127" s="172">
        <f t="shared" si="13"/>
        <v>0</v>
      </c>
      <c r="BL127" s="14" t="s">
        <v>143</v>
      </c>
      <c r="BM127" s="171" t="s">
        <v>159</v>
      </c>
    </row>
    <row r="128" spans="1:65" s="2" customFormat="1" ht="24.2" customHeight="1">
      <c r="A128" s="29"/>
      <c r="B128" s="157"/>
      <c r="C128" s="158" t="s">
        <v>160</v>
      </c>
      <c r="D128" s="158" t="s">
        <v>139</v>
      </c>
      <c r="E128" s="159" t="s">
        <v>161</v>
      </c>
      <c r="F128" s="160" t="s">
        <v>162</v>
      </c>
      <c r="G128" s="161" t="s">
        <v>147</v>
      </c>
      <c r="H128" s="162">
        <v>6</v>
      </c>
      <c r="I128" s="163"/>
      <c r="J128" s="163"/>
      <c r="K128" s="164">
        <f t="shared" si="1"/>
        <v>0</v>
      </c>
      <c r="L128" s="165"/>
      <c r="M128" s="30"/>
      <c r="N128" s="166" t="s">
        <v>1</v>
      </c>
      <c r="O128" s="167" t="s">
        <v>41</v>
      </c>
      <c r="P128" s="168">
        <f t="shared" si="2"/>
        <v>0</v>
      </c>
      <c r="Q128" s="168">
        <f t="shared" si="3"/>
        <v>0</v>
      </c>
      <c r="R128" s="168">
        <f t="shared" si="4"/>
        <v>0</v>
      </c>
      <c r="S128" s="58"/>
      <c r="T128" s="169">
        <f t="shared" si="5"/>
        <v>0</v>
      </c>
      <c r="U128" s="169">
        <v>0</v>
      </c>
      <c r="V128" s="169">
        <f t="shared" si="6"/>
        <v>0</v>
      </c>
      <c r="W128" s="169">
        <v>4.0000000000000002E-4</v>
      </c>
      <c r="X128" s="170">
        <f t="shared" si="7"/>
        <v>2.4000000000000002E-3</v>
      </c>
      <c r="Y128" s="29"/>
      <c r="Z128" s="29"/>
      <c r="AA128" s="29"/>
      <c r="AB128" s="29"/>
      <c r="AC128" s="29"/>
      <c r="AD128" s="29"/>
      <c r="AE128" s="29"/>
      <c r="AR128" s="171" t="s">
        <v>143</v>
      </c>
      <c r="AT128" s="171" t="s">
        <v>139</v>
      </c>
      <c r="AU128" s="171" t="s">
        <v>91</v>
      </c>
      <c r="AY128" s="14" t="s">
        <v>136</v>
      </c>
      <c r="BE128" s="172">
        <f t="shared" si="8"/>
        <v>0</v>
      </c>
      <c r="BF128" s="172">
        <f t="shared" si="9"/>
        <v>0</v>
      </c>
      <c r="BG128" s="172">
        <f t="shared" si="10"/>
        <v>0</v>
      </c>
      <c r="BH128" s="172">
        <f t="shared" si="11"/>
        <v>0</v>
      </c>
      <c r="BI128" s="172">
        <f t="shared" si="12"/>
        <v>0</v>
      </c>
      <c r="BJ128" s="14" t="s">
        <v>91</v>
      </c>
      <c r="BK128" s="172">
        <f t="shared" si="13"/>
        <v>0</v>
      </c>
      <c r="BL128" s="14" t="s">
        <v>143</v>
      </c>
      <c r="BM128" s="171" t="s">
        <v>163</v>
      </c>
    </row>
    <row r="129" spans="1:65" s="2" customFormat="1" ht="21.75" customHeight="1">
      <c r="A129" s="29"/>
      <c r="B129" s="157"/>
      <c r="C129" s="158" t="s">
        <v>164</v>
      </c>
      <c r="D129" s="158" t="s">
        <v>139</v>
      </c>
      <c r="E129" s="159" t="s">
        <v>165</v>
      </c>
      <c r="F129" s="160" t="s">
        <v>166</v>
      </c>
      <c r="G129" s="161" t="s">
        <v>147</v>
      </c>
      <c r="H129" s="162">
        <v>6</v>
      </c>
      <c r="I129" s="163"/>
      <c r="J129" s="163"/>
      <c r="K129" s="164">
        <f t="shared" si="1"/>
        <v>0</v>
      </c>
      <c r="L129" s="165"/>
      <c r="M129" s="30"/>
      <c r="N129" s="166" t="s">
        <v>1</v>
      </c>
      <c r="O129" s="167" t="s">
        <v>41</v>
      </c>
      <c r="P129" s="168">
        <f t="shared" si="2"/>
        <v>0</v>
      </c>
      <c r="Q129" s="168">
        <f t="shared" si="3"/>
        <v>0</v>
      </c>
      <c r="R129" s="168">
        <f t="shared" si="4"/>
        <v>0</v>
      </c>
      <c r="S129" s="58"/>
      <c r="T129" s="169">
        <f t="shared" si="5"/>
        <v>0</v>
      </c>
      <c r="U129" s="169">
        <v>0</v>
      </c>
      <c r="V129" s="169">
        <f t="shared" si="6"/>
        <v>0</v>
      </c>
      <c r="W129" s="169">
        <v>2.4000000000000001E-4</v>
      </c>
      <c r="X129" s="170">
        <f t="shared" si="7"/>
        <v>1.4400000000000001E-3</v>
      </c>
      <c r="Y129" s="29"/>
      <c r="Z129" s="29"/>
      <c r="AA129" s="29"/>
      <c r="AB129" s="29"/>
      <c r="AC129" s="29"/>
      <c r="AD129" s="29"/>
      <c r="AE129" s="29"/>
      <c r="AR129" s="171" t="s">
        <v>143</v>
      </c>
      <c r="AT129" s="171" t="s">
        <v>139</v>
      </c>
      <c r="AU129" s="171" t="s">
        <v>91</v>
      </c>
      <c r="AY129" s="14" t="s">
        <v>136</v>
      </c>
      <c r="BE129" s="172">
        <f t="shared" si="8"/>
        <v>0</v>
      </c>
      <c r="BF129" s="172">
        <f t="shared" si="9"/>
        <v>0</v>
      </c>
      <c r="BG129" s="172">
        <f t="shared" si="10"/>
        <v>0</v>
      </c>
      <c r="BH129" s="172">
        <f t="shared" si="11"/>
        <v>0</v>
      </c>
      <c r="BI129" s="172">
        <f t="shared" si="12"/>
        <v>0</v>
      </c>
      <c r="BJ129" s="14" t="s">
        <v>91</v>
      </c>
      <c r="BK129" s="172">
        <f t="shared" si="13"/>
        <v>0</v>
      </c>
      <c r="BL129" s="14" t="s">
        <v>143</v>
      </c>
      <c r="BM129" s="171" t="s">
        <v>167</v>
      </c>
    </row>
    <row r="130" spans="1:65" s="2" customFormat="1" ht="24.2" customHeight="1">
      <c r="A130" s="29"/>
      <c r="B130" s="157"/>
      <c r="C130" s="158" t="s">
        <v>168</v>
      </c>
      <c r="D130" s="158" t="s">
        <v>139</v>
      </c>
      <c r="E130" s="159" t="s">
        <v>169</v>
      </c>
      <c r="F130" s="160" t="s">
        <v>170</v>
      </c>
      <c r="G130" s="161" t="s">
        <v>142</v>
      </c>
      <c r="H130" s="162">
        <v>190</v>
      </c>
      <c r="I130" s="163"/>
      <c r="J130" s="163"/>
      <c r="K130" s="164">
        <f t="shared" si="1"/>
        <v>0</v>
      </c>
      <c r="L130" s="165"/>
      <c r="M130" s="30"/>
      <c r="N130" s="166" t="s">
        <v>1</v>
      </c>
      <c r="O130" s="167" t="s">
        <v>41</v>
      </c>
      <c r="P130" s="168">
        <f t="shared" si="2"/>
        <v>0</v>
      </c>
      <c r="Q130" s="168">
        <f t="shared" si="3"/>
        <v>0</v>
      </c>
      <c r="R130" s="168">
        <f t="shared" si="4"/>
        <v>0</v>
      </c>
      <c r="S130" s="58"/>
      <c r="T130" s="169">
        <f t="shared" si="5"/>
        <v>0</v>
      </c>
      <c r="U130" s="169">
        <v>0</v>
      </c>
      <c r="V130" s="169">
        <f t="shared" si="6"/>
        <v>0</v>
      </c>
      <c r="W130" s="169">
        <v>0</v>
      </c>
      <c r="X130" s="170">
        <f t="shared" si="7"/>
        <v>0</v>
      </c>
      <c r="Y130" s="29"/>
      <c r="Z130" s="29"/>
      <c r="AA130" s="29"/>
      <c r="AB130" s="29"/>
      <c r="AC130" s="29"/>
      <c r="AD130" s="29"/>
      <c r="AE130" s="29"/>
      <c r="AR130" s="171" t="s">
        <v>143</v>
      </c>
      <c r="AT130" s="171" t="s">
        <v>139</v>
      </c>
      <c r="AU130" s="171" t="s">
        <v>91</v>
      </c>
      <c r="AY130" s="14" t="s">
        <v>136</v>
      </c>
      <c r="BE130" s="172">
        <f t="shared" si="8"/>
        <v>0</v>
      </c>
      <c r="BF130" s="172">
        <f t="shared" si="9"/>
        <v>0</v>
      </c>
      <c r="BG130" s="172">
        <f t="shared" si="10"/>
        <v>0</v>
      </c>
      <c r="BH130" s="172">
        <f t="shared" si="11"/>
        <v>0</v>
      </c>
      <c r="BI130" s="172">
        <f t="shared" si="12"/>
        <v>0</v>
      </c>
      <c r="BJ130" s="14" t="s">
        <v>91</v>
      </c>
      <c r="BK130" s="172">
        <f t="shared" si="13"/>
        <v>0</v>
      </c>
      <c r="BL130" s="14" t="s">
        <v>143</v>
      </c>
      <c r="BM130" s="171" t="s">
        <v>171</v>
      </c>
    </row>
    <row r="131" spans="1:65" s="2" customFormat="1" ht="16.5" customHeight="1">
      <c r="A131" s="29"/>
      <c r="B131" s="157"/>
      <c r="C131" s="173" t="s">
        <v>172</v>
      </c>
      <c r="D131" s="173" t="s">
        <v>133</v>
      </c>
      <c r="E131" s="174" t="s">
        <v>173</v>
      </c>
      <c r="F131" s="175" t="s">
        <v>174</v>
      </c>
      <c r="G131" s="176" t="s">
        <v>175</v>
      </c>
      <c r="H131" s="177">
        <v>26.6</v>
      </c>
      <c r="I131" s="178"/>
      <c r="J131" s="179"/>
      <c r="K131" s="180">
        <f t="shared" si="1"/>
        <v>0</v>
      </c>
      <c r="L131" s="179"/>
      <c r="M131" s="181"/>
      <c r="N131" s="182" t="s">
        <v>1</v>
      </c>
      <c r="O131" s="167" t="s">
        <v>41</v>
      </c>
      <c r="P131" s="168">
        <f t="shared" si="2"/>
        <v>0</v>
      </c>
      <c r="Q131" s="168">
        <f t="shared" si="3"/>
        <v>0</v>
      </c>
      <c r="R131" s="168">
        <f t="shared" si="4"/>
        <v>0</v>
      </c>
      <c r="S131" s="58"/>
      <c r="T131" s="169">
        <f t="shared" si="5"/>
        <v>0</v>
      </c>
      <c r="U131" s="169">
        <v>1E-3</v>
      </c>
      <c r="V131" s="169">
        <f t="shared" si="6"/>
        <v>2.6600000000000002E-2</v>
      </c>
      <c r="W131" s="169">
        <v>0</v>
      </c>
      <c r="X131" s="170">
        <f t="shared" si="7"/>
        <v>0</v>
      </c>
      <c r="Y131" s="29"/>
      <c r="Z131" s="29"/>
      <c r="AA131" s="29"/>
      <c r="AB131" s="29"/>
      <c r="AC131" s="29"/>
      <c r="AD131" s="29"/>
      <c r="AE131" s="29"/>
      <c r="AR131" s="171" t="s">
        <v>176</v>
      </c>
      <c r="AT131" s="171" t="s">
        <v>133</v>
      </c>
      <c r="AU131" s="171" t="s">
        <v>91</v>
      </c>
      <c r="AY131" s="14" t="s">
        <v>136</v>
      </c>
      <c r="BE131" s="172">
        <f t="shared" si="8"/>
        <v>0</v>
      </c>
      <c r="BF131" s="172">
        <f t="shared" si="9"/>
        <v>0</v>
      </c>
      <c r="BG131" s="172">
        <f t="shared" si="10"/>
        <v>0</v>
      </c>
      <c r="BH131" s="172">
        <f t="shared" si="11"/>
        <v>0</v>
      </c>
      <c r="BI131" s="172">
        <f t="shared" si="12"/>
        <v>0</v>
      </c>
      <c r="BJ131" s="14" t="s">
        <v>91</v>
      </c>
      <c r="BK131" s="172">
        <f t="shared" si="13"/>
        <v>0</v>
      </c>
      <c r="BL131" s="14" t="s">
        <v>176</v>
      </c>
      <c r="BM131" s="171" t="s">
        <v>177</v>
      </c>
    </row>
    <row r="132" spans="1:65" s="2" customFormat="1" ht="16.5" customHeight="1">
      <c r="A132" s="29"/>
      <c r="B132" s="157"/>
      <c r="C132" s="158" t="s">
        <v>178</v>
      </c>
      <c r="D132" s="158" t="s">
        <v>139</v>
      </c>
      <c r="E132" s="159" t="s">
        <v>179</v>
      </c>
      <c r="F132" s="160" t="s">
        <v>180</v>
      </c>
      <c r="G132" s="161" t="s">
        <v>147</v>
      </c>
      <c r="H132" s="162">
        <v>80</v>
      </c>
      <c r="I132" s="163"/>
      <c r="J132" s="163"/>
      <c r="K132" s="164">
        <f t="shared" si="1"/>
        <v>0</v>
      </c>
      <c r="L132" s="165"/>
      <c r="M132" s="30"/>
      <c r="N132" s="166" t="s">
        <v>1</v>
      </c>
      <c r="O132" s="167" t="s">
        <v>41</v>
      </c>
      <c r="P132" s="168">
        <f t="shared" si="2"/>
        <v>0</v>
      </c>
      <c r="Q132" s="168">
        <f t="shared" si="3"/>
        <v>0</v>
      </c>
      <c r="R132" s="168">
        <f t="shared" si="4"/>
        <v>0</v>
      </c>
      <c r="S132" s="58"/>
      <c r="T132" s="169">
        <f t="shared" si="5"/>
        <v>0</v>
      </c>
      <c r="U132" s="169">
        <v>0</v>
      </c>
      <c r="V132" s="169">
        <f t="shared" si="6"/>
        <v>0</v>
      </c>
      <c r="W132" s="169">
        <v>0</v>
      </c>
      <c r="X132" s="170">
        <f t="shared" si="7"/>
        <v>0</v>
      </c>
      <c r="Y132" s="29"/>
      <c r="Z132" s="29"/>
      <c r="AA132" s="29"/>
      <c r="AB132" s="29"/>
      <c r="AC132" s="29"/>
      <c r="AD132" s="29"/>
      <c r="AE132" s="29"/>
      <c r="AR132" s="171" t="s">
        <v>143</v>
      </c>
      <c r="AT132" s="171" t="s">
        <v>139</v>
      </c>
      <c r="AU132" s="171" t="s">
        <v>91</v>
      </c>
      <c r="AY132" s="14" t="s">
        <v>136</v>
      </c>
      <c r="BE132" s="172">
        <f t="shared" si="8"/>
        <v>0</v>
      </c>
      <c r="BF132" s="172">
        <f t="shared" si="9"/>
        <v>0</v>
      </c>
      <c r="BG132" s="172">
        <f t="shared" si="10"/>
        <v>0</v>
      </c>
      <c r="BH132" s="172">
        <f t="shared" si="11"/>
        <v>0</v>
      </c>
      <c r="BI132" s="172">
        <f t="shared" si="12"/>
        <v>0</v>
      </c>
      <c r="BJ132" s="14" t="s">
        <v>91</v>
      </c>
      <c r="BK132" s="172">
        <f t="shared" si="13"/>
        <v>0</v>
      </c>
      <c r="BL132" s="14" t="s">
        <v>143</v>
      </c>
      <c r="BM132" s="171" t="s">
        <v>181</v>
      </c>
    </row>
    <row r="133" spans="1:65" s="2" customFormat="1" ht="19.5">
      <c r="A133" s="29"/>
      <c r="B133" s="30"/>
      <c r="C133" s="29"/>
      <c r="D133" s="183" t="s">
        <v>182</v>
      </c>
      <c r="E133" s="29"/>
      <c r="F133" s="184" t="s">
        <v>183</v>
      </c>
      <c r="G133" s="29"/>
      <c r="H133" s="29"/>
      <c r="I133" s="185"/>
      <c r="J133" s="185"/>
      <c r="K133" s="29"/>
      <c r="L133" s="29"/>
      <c r="M133" s="30"/>
      <c r="N133" s="186"/>
      <c r="O133" s="187"/>
      <c r="P133" s="58"/>
      <c r="Q133" s="58"/>
      <c r="R133" s="58"/>
      <c r="S133" s="58"/>
      <c r="T133" s="58"/>
      <c r="U133" s="58"/>
      <c r="V133" s="58"/>
      <c r="W133" s="58"/>
      <c r="X133" s="59"/>
      <c r="Y133" s="29"/>
      <c r="Z133" s="29"/>
      <c r="AA133" s="29"/>
      <c r="AB133" s="29"/>
      <c r="AC133" s="29"/>
      <c r="AD133" s="29"/>
      <c r="AE133" s="29"/>
      <c r="AT133" s="14" t="s">
        <v>182</v>
      </c>
      <c r="AU133" s="14" t="s">
        <v>91</v>
      </c>
    </row>
    <row r="134" spans="1:65" s="2" customFormat="1" ht="16.5" customHeight="1">
      <c r="A134" s="29"/>
      <c r="B134" s="157"/>
      <c r="C134" s="173" t="s">
        <v>184</v>
      </c>
      <c r="D134" s="173" t="s">
        <v>133</v>
      </c>
      <c r="E134" s="174" t="s">
        <v>185</v>
      </c>
      <c r="F134" s="175" t="s">
        <v>186</v>
      </c>
      <c r="G134" s="176" t="s">
        <v>147</v>
      </c>
      <c r="H134" s="177">
        <v>80</v>
      </c>
      <c r="I134" s="178"/>
      <c r="J134" s="179"/>
      <c r="K134" s="180">
        <f>ROUND(P134*H134,2)</f>
        <v>0</v>
      </c>
      <c r="L134" s="179"/>
      <c r="M134" s="181"/>
      <c r="N134" s="182" t="s">
        <v>1</v>
      </c>
      <c r="O134" s="167" t="s">
        <v>41</v>
      </c>
      <c r="P134" s="168">
        <f>I134+J134</f>
        <v>0</v>
      </c>
      <c r="Q134" s="168">
        <f>ROUND(I134*H134,2)</f>
        <v>0</v>
      </c>
      <c r="R134" s="168">
        <f>ROUND(J134*H134,2)</f>
        <v>0</v>
      </c>
      <c r="S134" s="58"/>
      <c r="T134" s="169">
        <f>S134*H134</f>
        <v>0</v>
      </c>
      <c r="U134" s="169">
        <v>1.7000000000000001E-4</v>
      </c>
      <c r="V134" s="169">
        <f>U134*H134</f>
        <v>1.3600000000000001E-2</v>
      </c>
      <c r="W134" s="169">
        <v>0</v>
      </c>
      <c r="X134" s="170">
        <f>W134*H134</f>
        <v>0</v>
      </c>
      <c r="Y134" s="29"/>
      <c r="Z134" s="29"/>
      <c r="AA134" s="29"/>
      <c r="AB134" s="29"/>
      <c r="AC134" s="29"/>
      <c r="AD134" s="29"/>
      <c r="AE134" s="29"/>
      <c r="AR134" s="171" t="s">
        <v>176</v>
      </c>
      <c r="AT134" s="171" t="s">
        <v>133</v>
      </c>
      <c r="AU134" s="171" t="s">
        <v>91</v>
      </c>
      <c r="AY134" s="14" t="s">
        <v>136</v>
      </c>
      <c r="BE134" s="172">
        <f>IF(O134="základná",K134,0)</f>
        <v>0</v>
      </c>
      <c r="BF134" s="172">
        <f>IF(O134="znížená",K134,0)</f>
        <v>0</v>
      </c>
      <c r="BG134" s="172">
        <f>IF(O134="zákl. prenesená",K134,0)</f>
        <v>0</v>
      </c>
      <c r="BH134" s="172">
        <f>IF(O134="zníž. prenesená",K134,0)</f>
        <v>0</v>
      </c>
      <c r="BI134" s="172">
        <f>IF(O134="nulová",K134,0)</f>
        <v>0</v>
      </c>
      <c r="BJ134" s="14" t="s">
        <v>91</v>
      </c>
      <c r="BK134" s="172">
        <f>ROUND(P134*H134,2)</f>
        <v>0</v>
      </c>
      <c r="BL134" s="14" t="s">
        <v>176</v>
      </c>
      <c r="BM134" s="171" t="s">
        <v>187</v>
      </c>
    </row>
    <row r="135" spans="1:65" s="2" customFormat="1" ht="16.5" customHeight="1">
      <c r="A135" s="29"/>
      <c r="B135" s="157"/>
      <c r="C135" s="158" t="s">
        <v>188</v>
      </c>
      <c r="D135" s="158" t="s">
        <v>139</v>
      </c>
      <c r="E135" s="159" t="s">
        <v>189</v>
      </c>
      <c r="F135" s="160" t="s">
        <v>190</v>
      </c>
      <c r="G135" s="161" t="s">
        <v>147</v>
      </c>
      <c r="H135" s="162">
        <v>50</v>
      </c>
      <c r="I135" s="163"/>
      <c r="J135" s="163"/>
      <c r="K135" s="164">
        <f>ROUND(P135*H135,2)</f>
        <v>0</v>
      </c>
      <c r="L135" s="165"/>
      <c r="M135" s="30"/>
      <c r="N135" s="166" t="s">
        <v>1</v>
      </c>
      <c r="O135" s="167" t="s">
        <v>41</v>
      </c>
      <c r="P135" s="168">
        <f>I135+J135</f>
        <v>0</v>
      </c>
      <c r="Q135" s="168">
        <f>ROUND(I135*H135,2)</f>
        <v>0</v>
      </c>
      <c r="R135" s="168">
        <f>ROUND(J135*H135,2)</f>
        <v>0</v>
      </c>
      <c r="S135" s="58"/>
      <c r="T135" s="169">
        <f>S135*H135</f>
        <v>0</v>
      </c>
      <c r="U135" s="169">
        <v>0</v>
      </c>
      <c r="V135" s="169">
        <f>U135*H135</f>
        <v>0</v>
      </c>
      <c r="W135" s="169">
        <v>0</v>
      </c>
      <c r="X135" s="170">
        <f>W135*H135</f>
        <v>0</v>
      </c>
      <c r="Y135" s="29"/>
      <c r="Z135" s="29"/>
      <c r="AA135" s="29"/>
      <c r="AB135" s="29"/>
      <c r="AC135" s="29"/>
      <c r="AD135" s="29"/>
      <c r="AE135" s="29"/>
      <c r="AR135" s="171" t="s">
        <v>143</v>
      </c>
      <c r="AT135" s="171" t="s">
        <v>139</v>
      </c>
      <c r="AU135" s="171" t="s">
        <v>91</v>
      </c>
      <c r="AY135" s="14" t="s">
        <v>136</v>
      </c>
      <c r="BE135" s="172">
        <f>IF(O135="základná",K135,0)</f>
        <v>0</v>
      </c>
      <c r="BF135" s="172">
        <f>IF(O135="znížená",K135,0)</f>
        <v>0</v>
      </c>
      <c r="BG135" s="172">
        <f>IF(O135="zákl. prenesená",K135,0)</f>
        <v>0</v>
      </c>
      <c r="BH135" s="172">
        <f>IF(O135="zníž. prenesená",K135,0)</f>
        <v>0</v>
      </c>
      <c r="BI135" s="172">
        <f>IF(O135="nulová",K135,0)</f>
        <v>0</v>
      </c>
      <c r="BJ135" s="14" t="s">
        <v>91</v>
      </c>
      <c r="BK135" s="172">
        <f>ROUND(P135*H135,2)</f>
        <v>0</v>
      </c>
      <c r="BL135" s="14" t="s">
        <v>143</v>
      </c>
      <c r="BM135" s="171" t="s">
        <v>191</v>
      </c>
    </row>
    <row r="136" spans="1:65" s="2" customFormat="1" ht="24.2" customHeight="1">
      <c r="A136" s="29"/>
      <c r="B136" s="157"/>
      <c r="C136" s="173" t="s">
        <v>192</v>
      </c>
      <c r="D136" s="173" t="s">
        <v>133</v>
      </c>
      <c r="E136" s="174" t="s">
        <v>193</v>
      </c>
      <c r="F136" s="175" t="s">
        <v>194</v>
      </c>
      <c r="G136" s="176" t="s">
        <v>147</v>
      </c>
      <c r="H136" s="177">
        <v>50</v>
      </c>
      <c r="I136" s="178"/>
      <c r="J136" s="179"/>
      <c r="K136" s="180">
        <f>ROUND(P136*H136,2)</f>
        <v>0</v>
      </c>
      <c r="L136" s="179"/>
      <c r="M136" s="181"/>
      <c r="N136" s="182" t="s">
        <v>1</v>
      </c>
      <c r="O136" s="167" t="s">
        <v>41</v>
      </c>
      <c r="P136" s="168">
        <f>I136+J136</f>
        <v>0</v>
      </c>
      <c r="Q136" s="168">
        <f>ROUND(I136*H136,2)</f>
        <v>0</v>
      </c>
      <c r="R136" s="168">
        <f>ROUND(J136*H136,2)</f>
        <v>0</v>
      </c>
      <c r="S136" s="58"/>
      <c r="T136" s="169">
        <f>S136*H136</f>
        <v>0</v>
      </c>
      <c r="U136" s="169">
        <v>1.06E-3</v>
      </c>
      <c r="V136" s="169">
        <f>U136*H136</f>
        <v>5.2999999999999999E-2</v>
      </c>
      <c r="W136" s="169">
        <v>0</v>
      </c>
      <c r="X136" s="170">
        <f>W136*H136</f>
        <v>0</v>
      </c>
      <c r="Y136" s="29"/>
      <c r="Z136" s="29"/>
      <c r="AA136" s="29"/>
      <c r="AB136" s="29"/>
      <c r="AC136" s="29"/>
      <c r="AD136" s="29"/>
      <c r="AE136" s="29"/>
      <c r="AR136" s="171" t="s">
        <v>176</v>
      </c>
      <c r="AT136" s="171" t="s">
        <v>133</v>
      </c>
      <c r="AU136" s="171" t="s">
        <v>91</v>
      </c>
      <c r="AY136" s="14" t="s">
        <v>136</v>
      </c>
      <c r="BE136" s="172">
        <f>IF(O136="základná",K136,0)</f>
        <v>0</v>
      </c>
      <c r="BF136" s="172">
        <f>IF(O136="znížená",K136,0)</f>
        <v>0</v>
      </c>
      <c r="BG136" s="172">
        <f>IF(O136="zákl. prenesená",K136,0)</f>
        <v>0</v>
      </c>
      <c r="BH136" s="172">
        <f>IF(O136="zníž. prenesená",K136,0)</f>
        <v>0</v>
      </c>
      <c r="BI136" s="172">
        <f>IF(O136="nulová",K136,0)</f>
        <v>0</v>
      </c>
      <c r="BJ136" s="14" t="s">
        <v>91</v>
      </c>
      <c r="BK136" s="172">
        <f>ROUND(P136*H136,2)</f>
        <v>0</v>
      </c>
      <c r="BL136" s="14" t="s">
        <v>176</v>
      </c>
      <c r="BM136" s="171" t="s">
        <v>195</v>
      </c>
    </row>
    <row r="137" spans="1:65" s="2" customFormat="1" ht="24.2" customHeight="1">
      <c r="A137" s="29"/>
      <c r="B137" s="157"/>
      <c r="C137" s="173" t="s">
        <v>196</v>
      </c>
      <c r="D137" s="173" t="s">
        <v>133</v>
      </c>
      <c r="E137" s="174" t="s">
        <v>197</v>
      </c>
      <c r="F137" s="175" t="s">
        <v>198</v>
      </c>
      <c r="G137" s="176" t="s">
        <v>147</v>
      </c>
      <c r="H137" s="177">
        <v>50</v>
      </c>
      <c r="I137" s="178"/>
      <c r="J137" s="179"/>
      <c r="K137" s="180">
        <f>ROUND(P137*H137,2)</f>
        <v>0</v>
      </c>
      <c r="L137" s="179"/>
      <c r="M137" s="181"/>
      <c r="N137" s="182" t="s">
        <v>1</v>
      </c>
      <c r="O137" s="167" t="s">
        <v>41</v>
      </c>
      <c r="P137" s="168">
        <f>I137+J137</f>
        <v>0</v>
      </c>
      <c r="Q137" s="168">
        <f>ROUND(I137*H137,2)</f>
        <v>0</v>
      </c>
      <c r="R137" s="168">
        <f>ROUND(J137*H137,2)</f>
        <v>0</v>
      </c>
      <c r="S137" s="58"/>
      <c r="T137" s="169">
        <f>S137*H137</f>
        <v>0</v>
      </c>
      <c r="U137" s="169">
        <v>1E-4</v>
      </c>
      <c r="V137" s="169">
        <f>U137*H137</f>
        <v>5.0000000000000001E-3</v>
      </c>
      <c r="W137" s="169">
        <v>0</v>
      </c>
      <c r="X137" s="170">
        <f>W137*H137</f>
        <v>0</v>
      </c>
      <c r="Y137" s="29"/>
      <c r="Z137" s="29"/>
      <c r="AA137" s="29"/>
      <c r="AB137" s="29"/>
      <c r="AC137" s="29"/>
      <c r="AD137" s="29"/>
      <c r="AE137" s="29"/>
      <c r="AR137" s="171" t="s">
        <v>176</v>
      </c>
      <c r="AT137" s="171" t="s">
        <v>133</v>
      </c>
      <c r="AU137" s="171" t="s">
        <v>91</v>
      </c>
      <c r="AY137" s="14" t="s">
        <v>136</v>
      </c>
      <c r="BE137" s="172">
        <f>IF(O137="základná",K137,0)</f>
        <v>0</v>
      </c>
      <c r="BF137" s="172">
        <f>IF(O137="znížená",K137,0)</f>
        <v>0</v>
      </c>
      <c r="BG137" s="172">
        <f>IF(O137="zákl. prenesená",K137,0)</f>
        <v>0</v>
      </c>
      <c r="BH137" s="172">
        <f>IF(O137="zníž. prenesená",K137,0)</f>
        <v>0</v>
      </c>
      <c r="BI137" s="172">
        <f>IF(O137="nulová",K137,0)</f>
        <v>0</v>
      </c>
      <c r="BJ137" s="14" t="s">
        <v>91</v>
      </c>
      <c r="BK137" s="172">
        <f>ROUND(P137*H137,2)</f>
        <v>0</v>
      </c>
      <c r="BL137" s="14" t="s">
        <v>176</v>
      </c>
      <c r="BM137" s="171" t="s">
        <v>199</v>
      </c>
    </row>
    <row r="138" spans="1:65" s="2" customFormat="1" ht="24.2" customHeight="1">
      <c r="A138" s="29"/>
      <c r="B138" s="157"/>
      <c r="C138" s="158" t="s">
        <v>200</v>
      </c>
      <c r="D138" s="158" t="s">
        <v>139</v>
      </c>
      <c r="E138" s="159" t="s">
        <v>201</v>
      </c>
      <c r="F138" s="160" t="s">
        <v>202</v>
      </c>
      <c r="G138" s="161" t="s">
        <v>147</v>
      </c>
      <c r="H138" s="162">
        <v>4</v>
      </c>
      <c r="I138" s="163"/>
      <c r="J138" s="163"/>
      <c r="K138" s="164">
        <f>ROUND(P138*H138,2)</f>
        <v>0</v>
      </c>
      <c r="L138" s="165"/>
      <c r="M138" s="30"/>
      <c r="N138" s="166" t="s">
        <v>1</v>
      </c>
      <c r="O138" s="167" t="s">
        <v>41</v>
      </c>
      <c r="P138" s="168">
        <f>I138+J138</f>
        <v>0</v>
      </c>
      <c r="Q138" s="168">
        <f>ROUND(I138*H138,2)</f>
        <v>0</v>
      </c>
      <c r="R138" s="168">
        <f>ROUND(J138*H138,2)</f>
        <v>0</v>
      </c>
      <c r="S138" s="58"/>
      <c r="T138" s="169">
        <f>S138*H138</f>
        <v>0</v>
      </c>
      <c r="U138" s="169">
        <v>0</v>
      </c>
      <c r="V138" s="169">
        <f>U138*H138</f>
        <v>0</v>
      </c>
      <c r="W138" s="169">
        <v>0</v>
      </c>
      <c r="X138" s="170">
        <f>W138*H138</f>
        <v>0</v>
      </c>
      <c r="Y138" s="29"/>
      <c r="Z138" s="29"/>
      <c r="AA138" s="29"/>
      <c r="AB138" s="29"/>
      <c r="AC138" s="29"/>
      <c r="AD138" s="29"/>
      <c r="AE138" s="29"/>
      <c r="AR138" s="171" t="s">
        <v>143</v>
      </c>
      <c r="AT138" s="171" t="s">
        <v>139</v>
      </c>
      <c r="AU138" s="171" t="s">
        <v>91</v>
      </c>
      <c r="AY138" s="14" t="s">
        <v>136</v>
      </c>
      <c r="BE138" s="172">
        <f>IF(O138="základná",K138,0)</f>
        <v>0</v>
      </c>
      <c r="BF138" s="172">
        <f>IF(O138="znížená",K138,0)</f>
        <v>0</v>
      </c>
      <c r="BG138" s="172">
        <f>IF(O138="zákl. prenesená",K138,0)</f>
        <v>0</v>
      </c>
      <c r="BH138" s="172">
        <f>IF(O138="zníž. prenesená",K138,0)</f>
        <v>0</v>
      </c>
      <c r="BI138" s="172">
        <f>IF(O138="nulová",K138,0)</f>
        <v>0</v>
      </c>
      <c r="BJ138" s="14" t="s">
        <v>91</v>
      </c>
      <c r="BK138" s="172">
        <f>ROUND(P138*H138,2)</f>
        <v>0</v>
      </c>
      <c r="BL138" s="14" t="s">
        <v>143</v>
      </c>
      <c r="BM138" s="171" t="s">
        <v>203</v>
      </c>
    </row>
    <row r="139" spans="1:65" s="2" customFormat="1" ht="19.5">
      <c r="A139" s="29"/>
      <c r="B139" s="30"/>
      <c r="C139" s="29"/>
      <c r="D139" s="183" t="s">
        <v>182</v>
      </c>
      <c r="E139" s="29"/>
      <c r="F139" s="184" t="s">
        <v>204</v>
      </c>
      <c r="G139" s="29"/>
      <c r="H139" s="29"/>
      <c r="I139" s="185"/>
      <c r="J139" s="185"/>
      <c r="K139" s="29"/>
      <c r="L139" s="29"/>
      <c r="M139" s="30"/>
      <c r="N139" s="186"/>
      <c r="O139" s="187"/>
      <c r="P139" s="58"/>
      <c r="Q139" s="58"/>
      <c r="R139" s="58"/>
      <c r="S139" s="58"/>
      <c r="T139" s="58"/>
      <c r="U139" s="58"/>
      <c r="V139" s="58"/>
      <c r="W139" s="58"/>
      <c r="X139" s="59"/>
      <c r="Y139" s="29"/>
      <c r="Z139" s="29"/>
      <c r="AA139" s="29"/>
      <c r="AB139" s="29"/>
      <c r="AC139" s="29"/>
      <c r="AD139" s="29"/>
      <c r="AE139" s="29"/>
      <c r="AT139" s="14" t="s">
        <v>182</v>
      </c>
      <c r="AU139" s="14" t="s">
        <v>91</v>
      </c>
    </row>
    <row r="140" spans="1:65" s="2" customFormat="1" ht="16.5" customHeight="1">
      <c r="A140" s="29"/>
      <c r="B140" s="157"/>
      <c r="C140" s="173" t="s">
        <v>205</v>
      </c>
      <c r="D140" s="173" t="s">
        <v>133</v>
      </c>
      <c r="E140" s="174" t="s">
        <v>206</v>
      </c>
      <c r="F140" s="175" t="s">
        <v>207</v>
      </c>
      <c r="G140" s="176" t="s">
        <v>147</v>
      </c>
      <c r="H140" s="177">
        <v>4</v>
      </c>
      <c r="I140" s="178"/>
      <c r="J140" s="179"/>
      <c r="K140" s="180">
        <f>ROUND(P140*H140,2)</f>
        <v>0</v>
      </c>
      <c r="L140" s="179"/>
      <c r="M140" s="181"/>
      <c r="N140" s="182" t="s">
        <v>1</v>
      </c>
      <c r="O140" s="167" t="s">
        <v>41</v>
      </c>
      <c r="P140" s="168">
        <f>I140+J140</f>
        <v>0</v>
      </c>
      <c r="Q140" s="168">
        <f>ROUND(I140*H140,2)</f>
        <v>0</v>
      </c>
      <c r="R140" s="168">
        <f>ROUND(J140*H140,2)</f>
        <v>0</v>
      </c>
      <c r="S140" s="58"/>
      <c r="T140" s="169">
        <f>S140*H140</f>
        <v>0</v>
      </c>
      <c r="U140" s="169">
        <v>2.9E-4</v>
      </c>
      <c r="V140" s="169">
        <f>U140*H140</f>
        <v>1.16E-3</v>
      </c>
      <c r="W140" s="169">
        <v>0</v>
      </c>
      <c r="X140" s="170">
        <f>W140*H140</f>
        <v>0</v>
      </c>
      <c r="Y140" s="29"/>
      <c r="Z140" s="29"/>
      <c r="AA140" s="29"/>
      <c r="AB140" s="29"/>
      <c r="AC140" s="29"/>
      <c r="AD140" s="29"/>
      <c r="AE140" s="29"/>
      <c r="AR140" s="171" t="s">
        <v>176</v>
      </c>
      <c r="AT140" s="171" t="s">
        <v>133</v>
      </c>
      <c r="AU140" s="171" t="s">
        <v>91</v>
      </c>
      <c r="AY140" s="14" t="s">
        <v>136</v>
      </c>
      <c r="BE140" s="172">
        <f>IF(O140="základná",K140,0)</f>
        <v>0</v>
      </c>
      <c r="BF140" s="172">
        <f>IF(O140="znížená",K140,0)</f>
        <v>0</v>
      </c>
      <c r="BG140" s="172">
        <f>IF(O140="zákl. prenesená",K140,0)</f>
        <v>0</v>
      </c>
      <c r="BH140" s="172">
        <f>IF(O140="zníž. prenesená",K140,0)</f>
        <v>0</v>
      </c>
      <c r="BI140" s="172">
        <f>IF(O140="nulová",K140,0)</f>
        <v>0</v>
      </c>
      <c r="BJ140" s="14" t="s">
        <v>91</v>
      </c>
      <c r="BK140" s="172">
        <f>ROUND(P140*H140,2)</f>
        <v>0</v>
      </c>
      <c r="BL140" s="14" t="s">
        <v>176</v>
      </c>
      <c r="BM140" s="171" t="s">
        <v>208</v>
      </c>
    </row>
    <row r="141" spans="1:65" s="2" customFormat="1" ht="16.5" customHeight="1">
      <c r="A141" s="29"/>
      <c r="B141" s="157"/>
      <c r="C141" s="158" t="s">
        <v>209</v>
      </c>
      <c r="D141" s="158" t="s">
        <v>139</v>
      </c>
      <c r="E141" s="159" t="s">
        <v>210</v>
      </c>
      <c r="F141" s="160" t="s">
        <v>211</v>
      </c>
      <c r="G141" s="161" t="s">
        <v>147</v>
      </c>
      <c r="H141" s="162">
        <v>9</v>
      </c>
      <c r="I141" s="163"/>
      <c r="J141" s="163"/>
      <c r="K141" s="164">
        <f>ROUND(P141*H141,2)</f>
        <v>0</v>
      </c>
      <c r="L141" s="165"/>
      <c r="M141" s="30"/>
      <c r="N141" s="166" t="s">
        <v>1</v>
      </c>
      <c r="O141" s="167" t="s">
        <v>41</v>
      </c>
      <c r="P141" s="168">
        <f>I141+J141</f>
        <v>0</v>
      </c>
      <c r="Q141" s="168">
        <f>ROUND(I141*H141,2)</f>
        <v>0</v>
      </c>
      <c r="R141" s="168">
        <f>ROUND(J141*H141,2)</f>
        <v>0</v>
      </c>
      <c r="S141" s="58"/>
      <c r="T141" s="169">
        <f>S141*H141</f>
        <v>0</v>
      </c>
      <c r="U141" s="169">
        <v>0</v>
      </c>
      <c r="V141" s="169">
        <f>U141*H141</f>
        <v>0</v>
      </c>
      <c r="W141" s="169">
        <v>0</v>
      </c>
      <c r="X141" s="170">
        <f>W141*H141</f>
        <v>0</v>
      </c>
      <c r="Y141" s="29"/>
      <c r="Z141" s="29"/>
      <c r="AA141" s="29"/>
      <c r="AB141" s="29"/>
      <c r="AC141" s="29"/>
      <c r="AD141" s="29"/>
      <c r="AE141" s="29"/>
      <c r="AR141" s="171" t="s">
        <v>143</v>
      </c>
      <c r="AT141" s="171" t="s">
        <v>139</v>
      </c>
      <c r="AU141" s="171" t="s">
        <v>91</v>
      </c>
      <c r="AY141" s="14" t="s">
        <v>136</v>
      </c>
      <c r="BE141" s="172">
        <f>IF(O141="základná",K141,0)</f>
        <v>0</v>
      </c>
      <c r="BF141" s="172">
        <f>IF(O141="znížená",K141,0)</f>
        <v>0</v>
      </c>
      <c r="BG141" s="172">
        <f>IF(O141="zákl. prenesená",K141,0)</f>
        <v>0</v>
      </c>
      <c r="BH141" s="172">
        <f>IF(O141="zníž. prenesená",K141,0)</f>
        <v>0</v>
      </c>
      <c r="BI141" s="172">
        <f>IF(O141="nulová",K141,0)</f>
        <v>0</v>
      </c>
      <c r="BJ141" s="14" t="s">
        <v>91</v>
      </c>
      <c r="BK141" s="172">
        <f>ROUND(P141*H141,2)</f>
        <v>0</v>
      </c>
      <c r="BL141" s="14" t="s">
        <v>143</v>
      </c>
      <c r="BM141" s="171" t="s">
        <v>212</v>
      </c>
    </row>
    <row r="142" spans="1:65" s="2" customFormat="1" ht="24.2" customHeight="1">
      <c r="A142" s="29"/>
      <c r="B142" s="157"/>
      <c r="C142" s="158" t="s">
        <v>213</v>
      </c>
      <c r="D142" s="158" t="s">
        <v>139</v>
      </c>
      <c r="E142" s="159" t="s">
        <v>201</v>
      </c>
      <c r="F142" s="160" t="s">
        <v>202</v>
      </c>
      <c r="G142" s="161" t="s">
        <v>147</v>
      </c>
      <c r="H142" s="162">
        <v>6</v>
      </c>
      <c r="I142" s="163"/>
      <c r="J142" s="163"/>
      <c r="K142" s="164">
        <f>ROUND(P142*H142,2)</f>
        <v>0</v>
      </c>
      <c r="L142" s="165"/>
      <c r="M142" s="30"/>
      <c r="N142" s="166" t="s">
        <v>1</v>
      </c>
      <c r="O142" s="167" t="s">
        <v>41</v>
      </c>
      <c r="P142" s="168">
        <f>I142+J142</f>
        <v>0</v>
      </c>
      <c r="Q142" s="168">
        <f>ROUND(I142*H142,2)</f>
        <v>0</v>
      </c>
      <c r="R142" s="168">
        <f>ROUND(J142*H142,2)</f>
        <v>0</v>
      </c>
      <c r="S142" s="58"/>
      <c r="T142" s="169">
        <f>S142*H142</f>
        <v>0</v>
      </c>
      <c r="U142" s="169">
        <v>0</v>
      </c>
      <c r="V142" s="169">
        <f>U142*H142</f>
        <v>0</v>
      </c>
      <c r="W142" s="169">
        <v>0</v>
      </c>
      <c r="X142" s="170">
        <f>W142*H142</f>
        <v>0</v>
      </c>
      <c r="Y142" s="29"/>
      <c r="Z142" s="29"/>
      <c r="AA142" s="29"/>
      <c r="AB142" s="29"/>
      <c r="AC142" s="29"/>
      <c r="AD142" s="29"/>
      <c r="AE142" s="29"/>
      <c r="AR142" s="171" t="s">
        <v>143</v>
      </c>
      <c r="AT142" s="171" t="s">
        <v>139</v>
      </c>
      <c r="AU142" s="171" t="s">
        <v>91</v>
      </c>
      <c r="AY142" s="14" t="s">
        <v>136</v>
      </c>
      <c r="BE142" s="172">
        <f>IF(O142="základná",K142,0)</f>
        <v>0</v>
      </c>
      <c r="BF142" s="172">
        <f>IF(O142="znížená",K142,0)</f>
        <v>0</v>
      </c>
      <c r="BG142" s="172">
        <f>IF(O142="zákl. prenesená",K142,0)</f>
        <v>0</v>
      </c>
      <c r="BH142" s="172">
        <f>IF(O142="zníž. prenesená",K142,0)</f>
        <v>0</v>
      </c>
      <c r="BI142" s="172">
        <f>IF(O142="nulová",K142,0)</f>
        <v>0</v>
      </c>
      <c r="BJ142" s="14" t="s">
        <v>91</v>
      </c>
      <c r="BK142" s="172">
        <f>ROUND(P142*H142,2)</f>
        <v>0</v>
      </c>
      <c r="BL142" s="14" t="s">
        <v>143</v>
      </c>
      <c r="BM142" s="171" t="s">
        <v>214</v>
      </c>
    </row>
    <row r="143" spans="1:65" s="2" customFormat="1" ht="29.25">
      <c r="A143" s="29"/>
      <c r="B143" s="30"/>
      <c r="C143" s="29"/>
      <c r="D143" s="183" t="s">
        <v>182</v>
      </c>
      <c r="E143" s="29"/>
      <c r="F143" s="184" t="s">
        <v>215</v>
      </c>
      <c r="G143" s="29"/>
      <c r="H143" s="29"/>
      <c r="I143" s="185"/>
      <c r="J143" s="185"/>
      <c r="K143" s="29"/>
      <c r="L143" s="29"/>
      <c r="M143" s="30"/>
      <c r="N143" s="186"/>
      <c r="O143" s="187"/>
      <c r="P143" s="58"/>
      <c r="Q143" s="58"/>
      <c r="R143" s="58"/>
      <c r="S143" s="58"/>
      <c r="T143" s="58"/>
      <c r="U143" s="58"/>
      <c r="V143" s="58"/>
      <c r="W143" s="58"/>
      <c r="X143" s="59"/>
      <c r="Y143" s="29"/>
      <c r="Z143" s="29"/>
      <c r="AA143" s="29"/>
      <c r="AB143" s="29"/>
      <c r="AC143" s="29"/>
      <c r="AD143" s="29"/>
      <c r="AE143" s="29"/>
      <c r="AT143" s="14" t="s">
        <v>182</v>
      </c>
      <c r="AU143" s="14" t="s">
        <v>91</v>
      </c>
    </row>
    <row r="144" spans="1:65" s="2" customFormat="1" ht="16.5" customHeight="1">
      <c r="A144" s="29"/>
      <c r="B144" s="157"/>
      <c r="C144" s="173" t="s">
        <v>216</v>
      </c>
      <c r="D144" s="173" t="s">
        <v>133</v>
      </c>
      <c r="E144" s="174" t="s">
        <v>206</v>
      </c>
      <c r="F144" s="175" t="s">
        <v>207</v>
      </c>
      <c r="G144" s="176" t="s">
        <v>147</v>
      </c>
      <c r="H144" s="177">
        <v>6</v>
      </c>
      <c r="I144" s="178"/>
      <c r="J144" s="179"/>
      <c r="K144" s="180">
        <f>ROUND(P144*H144,2)</f>
        <v>0</v>
      </c>
      <c r="L144" s="179"/>
      <c r="M144" s="181"/>
      <c r="N144" s="182" t="s">
        <v>1</v>
      </c>
      <c r="O144" s="167" t="s">
        <v>41</v>
      </c>
      <c r="P144" s="168">
        <f>I144+J144</f>
        <v>0</v>
      </c>
      <c r="Q144" s="168">
        <f>ROUND(I144*H144,2)</f>
        <v>0</v>
      </c>
      <c r="R144" s="168">
        <f>ROUND(J144*H144,2)</f>
        <v>0</v>
      </c>
      <c r="S144" s="58"/>
      <c r="T144" s="169">
        <f>S144*H144</f>
        <v>0</v>
      </c>
      <c r="U144" s="169">
        <v>2.9E-4</v>
      </c>
      <c r="V144" s="169">
        <f>U144*H144</f>
        <v>1.74E-3</v>
      </c>
      <c r="W144" s="169">
        <v>0</v>
      </c>
      <c r="X144" s="170">
        <f>W144*H144</f>
        <v>0</v>
      </c>
      <c r="Y144" s="29"/>
      <c r="Z144" s="29"/>
      <c r="AA144" s="29"/>
      <c r="AB144" s="29"/>
      <c r="AC144" s="29"/>
      <c r="AD144" s="29"/>
      <c r="AE144" s="29"/>
      <c r="AR144" s="171" t="s">
        <v>176</v>
      </c>
      <c r="AT144" s="171" t="s">
        <v>133</v>
      </c>
      <c r="AU144" s="171" t="s">
        <v>91</v>
      </c>
      <c r="AY144" s="14" t="s">
        <v>136</v>
      </c>
      <c r="BE144" s="172">
        <f>IF(O144="základná",K144,0)</f>
        <v>0</v>
      </c>
      <c r="BF144" s="172">
        <f>IF(O144="znížená",K144,0)</f>
        <v>0</v>
      </c>
      <c r="BG144" s="172">
        <f>IF(O144="zákl. prenesená",K144,0)</f>
        <v>0</v>
      </c>
      <c r="BH144" s="172">
        <f>IF(O144="zníž. prenesená",K144,0)</f>
        <v>0</v>
      </c>
      <c r="BI144" s="172">
        <f>IF(O144="nulová",K144,0)</f>
        <v>0</v>
      </c>
      <c r="BJ144" s="14" t="s">
        <v>91</v>
      </c>
      <c r="BK144" s="172">
        <f>ROUND(P144*H144,2)</f>
        <v>0</v>
      </c>
      <c r="BL144" s="14" t="s">
        <v>176</v>
      </c>
      <c r="BM144" s="171" t="s">
        <v>217</v>
      </c>
    </row>
    <row r="145" spans="1:65" s="2" customFormat="1" ht="16.5" customHeight="1">
      <c r="A145" s="29"/>
      <c r="B145" s="157"/>
      <c r="C145" s="158" t="s">
        <v>8</v>
      </c>
      <c r="D145" s="158" t="s">
        <v>139</v>
      </c>
      <c r="E145" s="159" t="s">
        <v>218</v>
      </c>
      <c r="F145" s="160" t="s">
        <v>219</v>
      </c>
      <c r="G145" s="161" t="s">
        <v>147</v>
      </c>
      <c r="H145" s="162">
        <v>24</v>
      </c>
      <c r="I145" s="163"/>
      <c r="J145" s="163"/>
      <c r="K145" s="164">
        <f>ROUND(P145*H145,2)</f>
        <v>0</v>
      </c>
      <c r="L145" s="165"/>
      <c r="M145" s="30"/>
      <c r="N145" s="166" t="s">
        <v>1</v>
      </c>
      <c r="O145" s="167" t="s">
        <v>41</v>
      </c>
      <c r="P145" s="168">
        <f>I145+J145</f>
        <v>0</v>
      </c>
      <c r="Q145" s="168">
        <f>ROUND(I145*H145,2)</f>
        <v>0</v>
      </c>
      <c r="R145" s="168">
        <f>ROUND(J145*H145,2)</f>
        <v>0</v>
      </c>
      <c r="S145" s="58"/>
      <c r="T145" s="169">
        <f>S145*H145</f>
        <v>0</v>
      </c>
      <c r="U145" s="169">
        <v>0</v>
      </c>
      <c r="V145" s="169">
        <f>U145*H145</f>
        <v>0</v>
      </c>
      <c r="W145" s="169">
        <v>0</v>
      </c>
      <c r="X145" s="170">
        <f>W145*H145</f>
        <v>0</v>
      </c>
      <c r="Y145" s="29"/>
      <c r="Z145" s="29"/>
      <c r="AA145" s="29"/>
      <c r="AB145" s="29"/>
      <c r="AC145" s="29"/>
      <c r="AD145" s="29"/>
      <c r="AE145" s="29"/>
      <c r="AR145" s="171" t="s">
        <v>143</v>
      </c>
      <c r="AT145" s="171" t="s">
        <v>139</v>
      </c>
      <c r="AU145" s="171" t="s">
        <v>91</v>
      </c>
      <c r="AY145" s="14" t="s">
        <v>136</v>
      </c>
      <c r="BE145" s="172">
        <f>IF(O145="základná",K145,0)</f>
        <v>0</v>
      </c>
      <c r="BF145" s="172">
        <f>IF(O145="znížená",K145,0)</f>
        <v>0</v>
      </c>
      <c r="BG145" s="172">
        <f>IF(O145="zákl. prenesená",K145,0)</f>
        <v>0</v>
      </c>
      <c r="BH145" s="172">
        <f>IF(O145="zníž. prenesená",K145,0)</f>
        <v>0</v>
      </c>
      <c r="BI145" s="172">
        <f>IF(O145="nulová",K145,0)</f>
        <v>0</v>
      </c>
      <c r="BJ145" s="14" t="s">
        <v>91</v>
      </c>
      <c r="BK145" s="172">
        <f>ROUND(P145*H145,2)</f>
        <v>0</v>
      </c>
      <c r="BL145" s="14" t="s">
        <v>143</v>
      </c>
      <c r="BM145" s="171" t="s">
        <v>220</v>
      </c>
    </row>
    <row r="146" spans="1:65" s="2" customFormat="1" ht="29.25">
      <c r="A146" s="29"/>
      <c r="B146" s="30"/>
      <c r="C146" s="29"/>
      <c r="D146" s="183" t="s">
        <v>182</v>
      </c>
      <c r="E146" s="29"/>
      <c r="F146" s="184" t="s">
        <v>221</v>
      </c>
      <c r="G146" s="29"/>
      <c r="H146" s="29"/>
      <c r="I146" s="185"/>
      <c r="J146" s="185"/>
      <c r="K146" s="29"/>
      <c r="L146" s="29"/>
      <c r="M146" s="30"/>
      <c r="N146" s="186"/>
      <c r="O146" s="187"/>
      <c r="P146" s="58"/>
      <c r="Q146" s="58"/>
      <c r="R146" s="58"/>
      <c r="S146" s="58"/>
      <c r="T146" s="58"/>
      <c r="U146" s="58"/>
      <c r="V146" s="58"/>
      <c r="W146" s="58"/>
      <c r="X146" s="59"/>
      <c r="Y146" s="29"/>
      <c r="Z146" s="29"/>
      <c r="AA146" s="29"/>
      <c r="AB146" s="29"/>
      <c r="AC146" s="29"/>
      <c r="AD146" s="29"/>
      <c r="AE146" s="29"/>
      <c r="AT146" s="14" t="s">
        <v>182</v>
      </c>
      <c r="AU146" s="14" t="s">
        <v>91</v>
      </c>
    </row>
    <row r="147" spans="1:65" s="2" customFormat="1" ht="24.2" customHeight="1">
      <c r="A147" s="29"/>
      <c r="B147" s="157"/>
      <c r="C147" s="173" t="s">
        <v>222</v>
      </c>
      <c r="D147" s="173" t="s">
        <v>133</v>
      </c>
      <c r="E147" s="174" t="s">
        <v>223</v>
      </c>
      <c r="F147" s="175" t="s">
        <v>224</v>
      </c>
      <c r="G147" s="176" t="s">
        <v>147</v>
      </c>
      <c r="H147" s="177">
        <v>24</v>
      </c>
      <c r="I147" s="178"/>
      <c r="J147" s="179"/>
      <c r="K147" s="180">
        <f>ROUND(P147*H147,2)</f>
        <v>0</v>
      </c>
      <c r="L147" s="179"/>
      <c r="M147" s="181"/>
      <c r="N147" s="182" t="s">
        <v>1</v>
      </c>
      <c r="O147" s="167" t="s">
        <v>41</v>
      </c>
      <c r="P147" s="168">
        <f>I147+J147</f>
        <v>0</v>
      </c>
      <c r="Q147" s="168">
        <f>ROUND(I147*H147,2)</f>
        <v>0</v>
      </c>
      <c r="R147" s="168">
        <f>ROUND(J147*H147,2)</f>
        <v>0</v>
      </c>
      <c r="S147" s="58"/>
      <c r="T147" s="169">
        <f>S147*H147</f>
        <v>0</v>
      </c>
      <c r="U147" s="169">
        <v>1.6000000000000001E-4</v>
      </c>
      <c r="V147" s="169">
        <f>U147*H147</f>
        <v>3.8400000000000005E-3</v>
      </c>
      <c r="W147" s="169">
        <v>0</v>
      </c>
      <c r="X147" s="170">
        <f>W147*H147</f>
        <v>0</v>
      </c>
      <c r="Y147" s="29"/>
      <c r="Z147" s="29"/>
      <c r="AA147" s="29"/>
      <c r="AB147" s="29"/>
      <c r="AC147" s="29"/>
      <c r="AD147" s="29"/>
      <c r="AE147" s="29"/>
      <c r="AR147" s="171" t="s">
        <v>176</v>
      </c>
      <c r="AT147" s="171" t="s">
        <v>133</v>
      </c>
      <c r="AU147" s="171" t="s">
        <v>91</v>
      </c>
      <c r="AY147" s="14" t="s">
        <v>136</v>
      </c>
      <c r="BE147" s="172">
        <f>IF(O147="základná",K147,0)</f>
        <v>0</v>
      </c>
      <c r="BF147" s="172">
        <f>IF(O147="znížená",K147,0)</f>
        <v>0</v>
      </c>
      <c r="BG147" s="172">
        <f>IF(O147="zákl. prenesená",K147,0)</f>
        <v>0</v>
      </c>
      <c r="BH147" s="172">
        <f>IF(O147="zníž. prenesená",K147,0)</f>
        <v>0</v>
      </c>
      <c r="BI147" s="172">
        <f>IF(O147="nulová",K147,0)</f>
        <v>0</v>
      </c>
      <c r="BJ147" s="14" t="s">
        <v>91</v>
      </c>
      <c r="BK147" s="172">
        <f>ROUND(P147*H147,2)</f>
        <v>0</v>
      </c>
      <c r="BL147" s="14" t="s">
        <v>176</v>
      </c>
      <c r="BM147" s="171" t="s">
        <v>225</v>
      </c>
    </row>
    <row r="148" spans="1:65" s="2" customFormat="1" ht="16.5" customHeight="1">
      <c r="A148" s="29"/>
      <c r="B148" s="157"/>
      <c r="C148" s="158" t="s">
        <v>226</v>
      </c>
      <c r="D148" s="158" t="s">
        <v>139</v>
      </c>
      <c r="E148" s="159" t="s">
        <v>179</v>
      </c>
      <c r="F148" s="160" t="s">
        <v>180</v>
      </c>
      <c r="G148" s="161" t="s">
        <v>147</v>
      </c>
      <c r="H148" s="162">
        <v>3</v>
      </c>
      <c r="I148" s="163"/>
      <c r="J148" s="163"/>
      <c r="K148" s="164">
        <f>ROUND(P148*H148,2)</f>
        <v>0</v>
      </c>
      <c r="L148" s="165"/>
      <c r="M148" s="30"/>
      <c r="N148" s="166" t="s">
        <v>1</v>
      </c>
      <c r="O148" s="167" t="s">
        <v>41</v>
      </c>
      <c r="P148" s="168">
        <f>I148+J148</f>
        <v>0</v>
      </c>
      <c r="Q148" s="168">
        <f>ROUND(I148*H148,2)</f>
        <v>0</v>
      </c>
      <c r="R148" s="168">
        <f>ROUND(J148*H148,2)</f>
        <v>0</v>
      </c>
      <c r="S148" s="58"/>
      <c r="T148" s="169">
        <f>S148*H148</f>
        <v>0</v>
      </c>
      <c r="U148" s="169">
        <v>0</v>
      </c>
      <c r="V148" s="169">
        <f>U148*H148</f>
        <v>0</v>
      </c>
      <c r="W148" s="169">
        <v>0</v>
      </c>
      <c r="X148" s="170">
        <f>W148*H148</f>
        <v>0</v>
      </c>
      <c r="Y148" s="29"/>
      <c r="Z148" s="29"/>
      <c r="AA148" s="29"/>
      <c r="AB148" s="29"/>
      <c r="AC148" s="29"/>
      <c r="AD148" s="29"/>
      <c r="AE148" s="29"/>
      <c r="AR148" s="171" t="s">
        <v>143</v>
      </c>
      <c r="AT148" s="171" t="s">
        <v>139</v>
      </c>
      <c r="AU148" s="171" t="s">
        <v>91</v>
      </c>
      <c r="AY148" s="14" t="s">
        <v>136</v>
      </c>
      <c r="BE148" s="172">
        <f>IF(O148="základná",K148,0)</f>
        <v>0</v>
      </c>
      <c r="BF148" s="172">
        <f>IF(O148="znížená",K148,0)</f>
        <v>0</v>
      </c>
      <c r="BG148" s="172">
        <f>IF(O148="zákl. prenesená",K148,0)</f>
        <v>0</v>
      </c>
      <c r="BH148" s="172">
        <f>IF(O148="zníž. prenesená",K148,0)</f>
        <v>0</v>
      </c>
      <c r="BI148" s="172">
        <f>IF(O148="nulová",K148,0)</f>
        <v>0</v>
      </c>
      <c r="BJ148" s="14" t="s">
        <v>91</v>
      </c>
      <c r="BK148" s="172">
        <f>ROUND(P148*H148,2)</f>
        <v>0</v>
      </c>
      <c r="BL148" s="14" t="s">
        <v>143</v>
      </c>
      <c r="BM148" s="171" t="s">
        <v>227</v>
      </c>
    </row>
    <row r="149" spans="1:65" s="2" customFormat="1" ht="39">
      <c r="A149" s="29"/>
      <c r="B149" s="30"/>
      <c r="C149" s="29"/>
      <c r="D149" s="183" t="s">
        <v>182</v>
      </c>
      <c r="E149" s="29"/>
      <c r="F149" s="184" t="s">
        <v>228</v>
      </c>
      <c r="G149" s="29"/>
      <c r="H149" s="29"/>
      <c r="I149" s="185"/>
      <c r="J149" s="185"/>
      <c r="K149" s="29"/>
      <c r="L149" s="29"/>
      <c r="M149" s="30"/>
      <c r="N149" s="186"/>
      <c r="O149" s="187"/>
      <c r="P149" s="58"/>
      <c r="Q149" s="58"/>
      <c r="R149" s="58"/>
      <c r="S149" s="58"/>
      <c r="T149" s="58"/>
      <c r="U149" s="58"/>
      <c r="V149" s="58"/>
      <c r="W149" s="58"/>
      <c r="X149" s="59"/>
      <c r="Y149" s="29"/>
      <c r="Z149" s="29"/>
      <c r="AA149" s="29"/>
      <c r="AB149" s="29"/>
      <c r="AC149" s="29"/>
      <c r="AD149" s="29"/>
      <c r="AE149" s="29"/>
      <c r="AT149" s="14" t="s">
        <v>182</v>
      </c>
      <c r="AU149" s="14" t="s">
        <v>91</v>
      </c>
    </row>
    <row r="150" spans="1:65" s="2" customFormat="1" ht="24.2" customHeight="1">
      <c r="A150" s="29"/>
      <c r="B150" s="157"/>
      <c r="C150" s="173" t="s">
        <v>229</v>
      </c>
      <c r="D150" s="173" t="s">
        <v>133</v>
      </c>
      <c r="E150" s="174" t="s">
        <v>230</v>
      </c>
      <c r="F150" s="175" t="s">
        <v>231</v>
      </c>
      <c r="G150" s="176" t="s">
        <v>147</v>
      </c>
      <c r="H150" s="177">
        <v>3</v>
      </c>
      <c r="I150" s="178"/>
      <c r="J150" s="179"/>
      <c r="K150" s="180">
        <f t="shared" ref="K150:K169" si="14">ROUND(P150*H150,2)</f>
        <v>0</v>
      </c>
      <c r="L150" s="179"/>
      <c r="M150" s="181"/>
      <c r="N150" s="182" t="s">
        <v>1</v>
      </c>
      <c r="O150" s="167" t="s">
        <v>41</v>
      </c>
      <c r="P150" s="168">
        <f t="shared" ref="P150:P169" si="15">I150+J150</f>
        <v>0</v>
      </c>
      <c r="Q150" s="168">
        <f t="shared" ref="Q150:Q169" si="16">ROUND(I150*H150,2)</f>
        <v>0</v>
      </c>
      <c r="R150" s="168">
        <f t="shared" ref="R150:R169" si="17">ROUND(J150*H150,2)</f>
        <v>0</v>
      </c>
      <c r="S150" s="58"/>
      <c r="T150" s="169">
        <f t="shared" ref="T150:T169" si="18">S150*H150</f>
        <v>0</v>
      </c>
      <c r="U150" s="169">
        <v>0</v>
      </c>
      <c r="V150" s="169">
        <f t="shared" ref="V150:V169" si="19">U150*H150</f>
        <v>0</v>
      </c>
      <c r="W150" s="169">
        <v>0</v>
      </c>
      <c r="X150" s="170">
        <f t="shared" ref="X150:X169" si="20">W150*H150</f>
        <v>0</v>
      </c>
      <c r="Y150" s="29"/>
      <c r="Z150" s="29"/>
      <c r="AA150" s="29"/>
      <c r="AB150" s="29"/>
      <c r="AC150" s="29"/>
      <c r="AD150" s="29"/>
      <c r="AE150" s="29"/>
      <c r="AR150" s="171" t="s">
        <v>232</v>
      </c>
      <c r="AT150" s="171" t="s">
        <v>133</v>
      </c>
      <c r="AU150" s="171" t="s">
        <v>91</v>
      </c>
      <c r="AY150" s="14" t="s">
        <v>136</v>
      </c>
      <c r="BE150" s="172">
        <f t="shared" ref="BE150:BE169" si="21">IF(O150="základná",K150,0)</f>
        <v>0</v>
      </c>
      <c r="BF150" s="172">
        <f t="shared" ref="BF150:BF169" si="22">IF(O150="znížená",K150,0)</f>
        <v>0</v>
      </c>
      <c r="BG150" s="172">
        <f t="shared" ref="BG150:BG169" si="23">IF(O150="zákl. prenesená",K150,0)</f>
        <v>0</v>
      </c>
      <c r="BH150" s="172">
        <f t="shared" ref="BH150:BH169" si="24">IF(O150="zníž. prenesená",K150,0)</f>
        <v>0</v>
      </c>
      <c r="BI150" s="172">
        <f t="shared" ref="BI150:BI169" si="25">IF(O150="nulová",K150,0)</f>
        <v>0</v>
      </c>
      <c r="BJ150" s="14" t="s">
        <v>91</v>
      </c>
      <c r="BK150" s="172">
        <f t="shared" ref="BK150:BK169" si="26">ROUND(P150*H150,2)</f>
        <v>0</v>
      </c>
      <c r="BL150" s="14" t="s">
        <v>143</v>
      </c>
      <c r="BM150" s="171" t="s">
        <v>233</v>
      </c>
    </row>
    <row r="151" spans="1:65" s="2" customFormat="1" ht="21.75" customHeight="1">
      <c r="A151" s="29"/>
      <c r="B151" s="157"/>
      <c r="C151" s="158" t="s">
        <v>234</v>
      </c>
      <c r="D151" s="158" t="s">
        <v>139</v>
      </c>
      <c r="E151" s="159" t="s">
        <v>235</v>
      </c>
      <c r="F151" s="160" t="s">
        <v>236</v>
      </c>
      <c r="G151" s="161" t="s">
        <v>147</v>
      </c>
      <c r="H151" s="162">
        <v>50</v>
      </c>
      <c r="I151" s="163"/>
      <c r="J151" s="163"/>
      <c r="K151" s="164">
        <f t="shared" si="14"/>
        <v>0</v>
      </c>
      <c r="L151" s="165"/>
      <c r="M151" s="30"/>
      <c r="N151" s="166" t="s">
        <v>1</v>
      </c>
      <c r="O151" s="167" t="s">
        <v>41</v>
      </c>
      <c r="P151" s="168">
        <f t="shared" si="15"/>
        <v>0</v>
      </c>
      <c r="Q151" s="168">
        <f t="shared" si="16"/>
        <v>0</v>
      </c>
      <c r="R151" s="168">
        <f t="shared" si="17"/>
        <v>0</v>
      </c>
      <c r="S151" s="58"/>
      <c r="T151" s="169">
        <f t="shared" si="18"/>
        <v>0</v>
      </c>
      <c r="U151" s="169">
        <v>0</v>
      </c>
      <c r="V151" s="169">
        <f t="shared" si="19"/>
        <v>0</v>
      </c>
      <c r="W151" s="169">
        <v>0</v>
      </c>
      <c r="X151" s="170">
        <f t="shared" si="20"/>
        <v>0</v>
      </c>
      <c r="Y151" s="29"/>
      <c r="Z151" s="29"/>
      <c r="AA151" s="29"/>
      <c r="AB151" s="29"/>
      <c r="AC151" s="29"/>
      <c r="AD151" s="29"/>
      <c r="AE151" s="29"/>
      <c r="AR151" s="171" t="s">
        <v>143</v>
      </c>
      <c r="AT151" s="171" t="s">
        <v>139</v>
      </c>
      <c r="AU151" s="171" t="s">
        <v>91</v>
      </c>
      <c r="AY151" s="14" t="s">
        <v>136</v>
      </c>
      <c r="BE151" s="172">
        <f t="shared" si="21"/>
        <v>0</v>
      </c>
      <c r="BF151" s="172">
        <f t="shared" si="22"/>
        <v>0</v>
      </c>
      <c r="BG151" s="172">
        <f t="shared" si="23"/>
        <v>0</v>
      </c>
      <c r="BH151" s="172">
        <f t="shared" si="24"/>
        <v>0</v>
      </c>
      <c r="BI151" s="172">
        <f t="shared" si="25"/>
        <v>0</v>
      </c>
      <c r="BJ151" s="14" t="s">
        <v>91</v>
      </c>
      <c r="BK151" s="172">
        <f t="shared" si="26"/>
        <v>0</v>
      </c>
      <c r="BL151" s="14" t="s">
        <v>143</v>
      </c>
      <c r="BM151" s="171" t="s">
        <v>237</v>
      </c>
    </row>
    <row r="152" spans="1:65" s="2" customFormat="1" ht="24.2" customHeight="1">
      <c r="A152" s="29"/>
      <c r="B152" s="157"/>
      <c r="C152" s="158" t="s">
        <v>238</v>
      </c>
      <c r="D152" s="158" t="s">
        <v>139</v>
      </c>
      <c r="E152" s="159" t="s">
        <v>239</v>
      </c>
      <c r="F152" s="160" t="s">
        <v>240</v>
      </c>
      <c r="G152" s="161" t="s">
        <v>147</v>
      </c>
      <c r="H152" s="162">
        <v>50</v>
      </c>
      <c r="I152" s="163"/>
      <c r="J152" s="163"/>
      <c r="K152" s="164">
        <f t="shared" si="14"/>
        <v>0</v>
      </c>
      <c r="L152" s="165"/>
      <c r="M152" s="30"/>
      <c r="N152" s="166" t="s">
        <v>1</v>
      </c>
      <c r="O152" s="167" t="s">
        <v>41</v>
      </c>
      <c r="P152" s="168">
        <f t="shared" si="15"/>
        <v>0</v>
      </c>
      <c r="Q152" s="168">
        <f t="shared" si="16"/>
        <v>0</v>
      </c>
      <c r="R152" s="168">
        <f t="shared" si="17"/>
        <v>0</v>
      </c>
      <c r="S152" s="58"/>
      <c r="T152" s="169">
        <f t="shared" si="18"/>
        <v>0</v>
      </c>
      <c r="U152" s="169">
        <v>0</v>
      </c>
      <c r="V152" s="169">
        <f t="shared" si="19"/>
        <v>0</v>
      </c>
      <c r="W152" s="169">
        <v>0</v>
      </c>
      <c r="X152" s="170">
        <f t="shared" si="20"/>
        <v>0</v>
      </c>
      <c r="Y152" s="29"/>
      <c r="Z152" s="29"/>
      <c r="AA152" s="29"/>
      <c r="AB152" s="29"/>
      <c r="AC152" s="29"/>
      <c r="AD152" s="29"/>
      <c r="AE152" s="29"/>
      <c r="AR152" s="171" t="s">
        <v>143</v>
      </c>
      <c r="AT152" s="171" t="s">
        <v>139</v>
      </c>
      <c r="AU152" s="171" t="s">
        <v>91</v>
      </c>
      <c r="AY152" s="14" t="s">
        <v>136</v>
      </c>
      <c r="BE152" s="172">
        <f t="shared" si="21"/>
        <v>0</v>
      </c>
      <c r="BF152" s="172">
        <f t="shared" si="22"/>
        <v>0</v>
      </c>
      <c r="BG152" s="172">
        <f t="shared" si="23"/>
        <v>0</v>
      </c>
      <c r="BH152" s="172">
        <f t="shared" si="24"/>
        <v>0</v>
      </c>
      <c r="BI152" s="172">
        <f t="shared" si="25"/>
        <v>0</v>
      </c>
      <c r="BJ152" s="14" t="s">
        <v>91</v>
      </c>
      <c r="BK152" s="172">
        <f t="shared" si="26"/>
        <v>0</v>
      </c>
      <c r="BL152" s="14" t="s">
        <v>143</v>
      </c>
      <c r="BM152" s="171" t="s">
        <v>241</v>
      </c>
    </row>
    <row r="153" spans="1:65" s="2" customFormat="1" ht="16.5" customHeight="1">
      <c r="A153" s="29"/>
      <c r="B153" s="157"/>
      <c r="C153" s="173" t="s">
        <v>242</v>
      </c>
      <c r="D153" s="173" t="s">
        <v>133</v>
      </c>
      <c r="E153" s="174" t="s">
        <v>243</v>
      </c>
      <c r="F153" s="175" t="s">
        <v>244</v>
      </c>
      <c r="G153" s="176" t="s">
        <v>147</v>
      </c>
      <c r="H153" s="177">
        <v>50</v>
      </c>
      <c r="I153" s="178"/>
      <c r="J153" s="179"/>
      <c r="K153" s="180">
        <f t="shared" si="14"/>
        <v>0</v>
      </c>
      <c r="L153" s="179"/>
      <c r="M153" s="181"/>
      <c r="N153" s="182" t="s">
        <v>1</v>
      </c>
      <c r="O153" s="167" t="s">
        <v>41</v>
      </c>
      <c r="P153" s="168">
        <f t="shared" si="15"/>
        <v>0</v>
      </c>
      <c r="Q153" s="168">
        <f t="shared" si="16"/>
        <v>0</v>
      </c>
      <c r="R153" s="168">
        <f t="shared" si="17"/>
        <v>0</v>
      </c>
      <c r="S153" s="58"/>
      <c r="T153" s="169">
        <f t="shared" si="18"/>
        <v>0</v>
      </c>
      <c r="U153" s="169">
        <v>0</v>
      </c>
      <c r="V153" s="169">
        <f t="shared" si="19"/>
        <v>0</v>
      </c>
      <c r="W153" s="169">
        <v>0</v>
      </c>
      <c r="X153" s="170">
        <f t="shared" si="20"/>
        <v>0</v>
      </c>
      <c r="Y153" s="29"/>
      <c r="Z153" s="29"/>
      <c r="AA153" s="29"/>
      <c r="AB153" s="29"/>
      <c r="AC153" s="29"/>
      <c r="AD153" s="29"/>
      <c r="AE153" s="29"/>
      <c r="AR153" s="171" t="s">
        <v>176</v>
      </c>
      <c r="AT153" s="171" t="s">
        <v>133</v>
      </c>
      <c r="AU153" s="171" t="s">
        <v>91</v>
      </c>
      <c r="AY153" s="14" t="s">
        <v>136</v>
      </c>
      <c r="BE153" s="172">
        <f t="shared" si="21"/>
        <v>0</v>
      </c>
      <c r="BF153" s="172">
        <f t="shared" si="22"/>
        <v>0</v>
      </c>
      <c r="BG153" s="172">
        <f t="shared" si="23"/>
        <v>0</v>
      </c>
      <c r="BH153" s="172">
        <f t="shared" si="24"/>
        <v>0</v>
      </c>
      <c r="BI153" s="172">
        <f t="shared" si="25"/>
        <v>0</v>
      </c>
      <c r="BJ153" s="14" t="s">
        <v>91</v>
      </c>
      <c r="BK153" s="172">
        <f t="shared" si="26"/>
        <v>0</v>
      </c>
      <c r="BL153" s="14" t="s">
        <v>176</v>
      </c>
      <c r="BM153" s="171" t="s">
        <v>245</v>
      </c>
    </row>
    <row r="154" spans="1:65" s="2" customFormat="1" ht="24.2" customHeight="1">
      <c r="A154" s="29"/>
      <c r="B154" s="157"/>
      <c r="C154" s="173" t="s">
        <v>246</v>
      </c>
      <c r="D154" s="173" t="s">
        <v>133</v>
      </c>
      <c r="E154" s="174" t="s">
        <v>247</v>
      </c>
      <c r="F154" s="175" t="s">
        <v>248</v>
      </c>
      <c r="G154" s="176" t="s">
        <v>147</v>
      </c>
      <c r="H154" s="177">
        <v>50</v>
      </c>
      <c r="I154" s="178"/>
      <c r="J154" s="179"/>
      <c r="K154" s="180">
        <f t="shared" si="14"/>
        <v>0</v>
      </c>
      <c r="L154" s="179"/>
      <c r="M154" s="181"/>
      <c r="N154" s="182" t="s">
        <v>1</v>
      </c>
      <c r="O154" s="167" t="s">
        <v>41</v>
      </c>
      <c r="P154" s="168">
        <f t="shared" si="15"/>
        <v>0</v>
      </c>
      <c r="Q154" s="168">
        <f t="shared" si="16"/>
        <v>0</v>
      </c>
      <c r="R154" s="168">
        <f t="shared" si="17"/>
        <v>0</v>
      </c>
      <c r="S154" s="58"/>
      <c r="T154" s="169">
        <f t="shared" si="18"/>
        <v>0</v>
      </c>
      <c r="U154" s="169">
        <v>2.0000000000000001E-4</v>
      </c>
      <c r="V154" s="169">
        <f t="shared" si="19"/>
        <v>0.01</v>
      </c>
      <c r="W154" s="169">
        <v>0</v>
      </c>
      <c r="X154" s="170">
        <f t="shared" si="20"/>
        <v>0</v>
      </c>
      <c r="Y154" s="29"/>
      <c r="Z154" s="29"/>
      <c r="AA154" s="29"/>
      <c r="AB154" s="29"/>
      <c r="AC154" s="29"/>
      <c r="AD154" s="29"/>
      <c r="AE154" s="29"/>
      <c r="AR154" s="171" t="s">
        <v>176</v>
      </c>
      <c r="AT154" s="171" t="s">
        <v>133</v>
      </c>
      <c r="AU154" s="171" t="s">
        <v>91</v>
      </c>
      <c r="AY154" s="14" t="s">
        <v>136</v>
      </c>
      <c r="BE154" s="172">
        <f t="shared" si="21"/>
        <v>0</v>
      </c>
      <c r="BF154" s="172">
        <f t="shared" si="22"/>
        <v>0</v>
      </c>
      <c r="BG154" s="172">
        <f t="shared" si="23"/>
        <v>0</v>
      </c>
      <c r="BH154" s="172">
        <f t="shared" si="24"/>
        <v>0</v>
      </c>
      <c r="BI154" s="172">
        <f t="shared" si="25"/>
        <v>0</v>
      </c>
      <c r="BJ154" s="14" t="s">
        <v>91</v>
      </c>
      <c r="BK154" s="172">
        <f t="shared" si="26"/>
        <v>0</v>
      </c>
      <c r="BL154" s="14" t="s">
        <v>176</v>
      </c>
      <c r="BM154" s="171" t="s">
        <v>249</v>
      </c>
    </row>
    <row r="155" spans="1:65" s="2" customFormat="1" ht="16.5" customHeight="1">
      <c r="A155" s="29"/>
      <c r="B155" s="157"/>
      <c r="C155" s="158" t="s">
        <v>250</v>
      </c>
      <c r="D155" s="158" t="s">
        <v>139</v>
      </c>
      <c r="E155" s="159" t="s">
        <v>251</v>
      </c>
      <c r="F155" s="160" t="s">
        <v>252</v>
      </c>
      <c r="G155" s="161" t="s">
        <v>147</v>
      </c>
      <c r="H155" s="162">
        <v>6</v>
      </c>
      <c r="I155" s="163"/>
      <c r="J155" s="163"/>
      <c r="K155" s="164">
        <f t="shared" si="14"/>
        <v>0</v>
      </c>
      <c r="L155" s="165"/>
      <c r="M155" s="30"/>
      <c r="N155" s="166" t="s">
        <v>1</v>
      </c>
      <c r="O155" s="167" t="s">
        <v>41</v>
      </c>
      <c r="P155" s="168">
        <f t="shared" si="15"/>
        <v>0</v>
      </c>
      <c r="Q155" s="168">
        <f t="shared" si="16"/>
        <v>0</v>
      </c>
      <c r="R155" s="168">
        <f t="shared" si="17"/>
        <v>0</v>
      </c>
      <c r="S155" s="58"/>
      <c r="T155" s="169">
        <f t="shared" si="18"/>
        <v>0</v>
      </c>
      <c r="U155" s="169">
        <v>0</v>
      </c>
      <c r="V155" s="169">
        <f t="shared" si="19"/>
        <v>0</v>
      </c>
      <c r="W155" s="169">
        <v>0</v>
      </c>
      <c r="X155" s="170">
        <f t="shared" si="20"/>
        <v>0</v>
      </c>
      <c r="Y155" s="29"/>
      <c r="Z155" s="29"/>
      <c r="AA155" s="29"/>
      <c r="AB155" s="29"/>
      <c r="AC155" s="29"/>
      <c r="AD155" s="29"/>
      <c r="AE155" s="29"/>
      <c r="AR155" s="171" t="s">
        <v>143</v>
      </c>
      <c r="AT155" s="171" t="s">
        <v>139</v>
      </c>
      <c r="AU155" s="171" t="s">
        <v>91</v>
      </c>
      <c r="AY155" s="14" t="s">
        <v>136</v>
      </c>
      <c r="BE155" s="172">
        <f t="shared" si="21"/>
        <v>0</v>
      </c>
      <c r="BF155" s="172">
        <f t="shared" si="22"/>
        <v>0</v>
      </c>
      <c r="BG155" s="172">
        <f t="shared" si="23"/>
        <v>0</v>
      </c>
      <c r="BH155" s="172">
        <f t="shared" si="24"/>
        <v>0</v>
      </c>
      <c r="BI155" s="172">
        <f t="shared" si="25"/>
        <v>0</v>
      </c>
      <c r="BJ155" s="14" t="s">
        <v>91</v>
      </c>
      <c r="BK155" s="172">
        <f t="shared" si="26"/>
        <v>0</v>
      </c>
      <c r="BL155" s="14" t="s">
        <v>143</v>
      </c>
      <c r="BM155" s="171" t="s">
        <v>253</v>
      </c>
    </row>
    <row r="156" spans="1:65" s="2" customFormat="1" ht="16.5" customHeight="1">
      <c r="A156" s="29"/>
      <c r="B156" s="157"/>
      <c r="C156" s="173" t="s">
        <v>254</v>
      </c>
      <c r="D156" s="173" t="s">
        <v>133</v>
      </c>
      <c r="E156" s="174" t="s">
        <v>255</v>
      </c>
      <c r="F156" s="175" t="s">
        <v>256</v>
      </c>
      <c r="G156" s="176" t="s">
        <v>147</v>
      </c>
      <c r="H156" s="177">
        <v>6</v>
      </c>
      <c r="I156" s="178"/>
      <c r="J156" s="179"/>
      <c r="K156" s="180">
        <f t="shared" si="14"/>
        <v>0</v>
      </c>
      <c r="L156" s="179"/>
      <c r="M156" s="181"/>
      <c r="N156" s="182" t="s">
        <v>1</v>
      </c>
      <c r="O156" s="167" t="s">
        <v>41</v>
      </c>
      <c r="P156" s="168">
        <f t="shared" si="15"/>
        <v>0</v>
      </c>
      <c r="Q156" s="168">
        <f t="shared" si="16"/>
        <v>0</v>
      </c>
      <c r="R156" s="168">
        <f t="shared" si="17"/>
        <v>0</v>
      </c>
      <c r="S156" s="58"/>
      <c r="T156" s="169">
        <f t="shared" si="18"/>
        <v>0</v>
      </c>
      <c r="U156" s="169">
        <v>1.7000000000000001E-4</v>
      </c>
      <c r="V156" s="169">
        <f t="shared" si="19"/>
        <v>1.0200000000000001E-3</v>
      </c>
      <c r="W156" s="169">
        <v>0</v>
      </c>
      <c r="X156" s="170">
        <f t="shared" si="20"/>
        <v>0</v>
      </c>
      <c r="Y156" s="29"/>
      <c r="Z156" s="29"/>
      <c r="AA156" s="29"/>
      <c r="AB156" s="29"/>
      <c r="AC156" s="29"/>
      <c r="AD156" s="29"/>
      <c r="AE156" s="29"/>
      <c r="AR156" s="171" t="s">
        <v>176</v>
      </c>
      <c r="AT156" s="171" t="s">
        <v>133</v>
      </c>
      <c r="AU156" s="171" t="s">
        <v>91</v>
      </c>
      <c r="AY156" s="14" t="s">
        <v>136</v>
      </c>
      <c r="BE156" s="172">
        <f t="shared" si="21"/>
        <v>0</v>
      </c>
      <c r="BF156" s="172">
        <f t="shared" si="22"/>
        <v>0</v>
      </c>
      <c r="BG156" s="172">
        <f t="shared" si="23"/>
        <v>0</v>
      </c>
      <c r="BH156" s="172">
        <f t="shared" si="24"/>
        <v>0</v>
      </c>
      <c r="BI156" s="172">
        <f t="shared" si="25"/>
        <v>0</v>
      </c>
      <c r="BJ156" s="14" t="s">
        <v>91</v>
      </c>
      <c r="BK156" s="172">
        <f t="shared" si="26"/>
        <v>0</v>
      </c>
      <c r="BL156" s="14" t="s">
        <v>176</v>
      </c>
      <c r="BM156" s="171" t="s">
        <v>257</v>
      </c>
    </row>
    <row r="157" spans="1:65" s="2" customFormat="1" ht="16.5" customHeight="1">
      <c r="A157" s="29"/>
      <c r="B157" s="157"/>
      <c r="C157" s="158" t="s">
        <v>258</v>
      </c>
      <c r="D157" s="158" t="s">
        <v>139</v>
      </c>
      <c r="E157" s="159" t="s">
        <v>259</v>
      </c>
      <c r="F157" s="160" t="s">
        <v>260</v>
      </c>
      <c r="G157" s="161" t="s">
        <v>147</v>
      </c>
      <c r="H157" s="162">
        <v>6</v>
      </c>
      <c r="I157" s="163"/>
      <c r="J157" s="163"/>
      <c r="K157" s="164">
        <f t="shared" si="14"/>
        <v>0</v>
      </c>
      <c r="L157" s="165"/>
      <c r="M157" s="30"/>
      <c r="N157" s="166" t="s">
        <v>1</v>
      </c>
      <c r="O157" s="167" t="s">
        <v>41</v>
      </c>
      <c r="P157" s="168">
        <f t="shared" si="15"/>
        <v>0</v>
      </c>
      <c r="Q157" s="168">
        <f t="shared" si="16"/>
        <v>0</v>
      </c>
      <c r="R157" s="168">
        <f t="shared" si="17"/>
        <v>0</v>
      </c>
      <c r="S157" s="58"/>
      <c r="T157" s="169">
        <f t="shared" si="18"/>
        <v>0</v>
      </c>
      <c r="U157" s="169">
        <v>0</v>
      </c>
      <c r="V157" s="169">
        <f t="shared" si="19"/>
        <v>0</v>
      </c>
      <c r="W157" s="169">
        <v>0</v>
      </c>
      <c r="X157" s="170">
        <f t="shared" si="20"/>
        <v>0</v>
      </c>
      <c r="Y157" s="29"/>
      <c r="Z157" s="29"/>
      <c r="AA157" s="29"/>
      <c r="AB157" s="29"/>
      <c r="AC157" s="29"/>
      <c r="AD157" s="29"/>
      <c r="AE157" s="29"/>
      <c r="AR157" s="171" t="s">
        <v>143</v>
      </c>
      <c r="AT157" s="171" t="s">
        <v>139</v>
      </c>
      <c r="AU157" s="171" t="s">
        <v>91</v>
      </c>
      <c r="AY157" s="14" t="s">
        <v>136</v>
      </c>
      <c r="BE157" s="172">
        <f t="shared" si="21"/>
        <v>0</v>
      </c>
      <c r="BF157" s="172">
        <f t="shared" si="22"/>
        <v>0</v>
      </c>
      <c r="BG157" s="172">
        <f t="shared" si="23"/>
        <v>0</v>
      </c>
      <c r="BH157" s="172">
        <f t="shared" si="24"/>
        <v>0</v>
      </c>
      <c r="BI157" s="172">
        <f t="shared" si="25"/>
        <v>0</v>
      </c>
      <c r="BJ157" s="14" t="s">
        <v>91</v>
      </c>
      <c r="BK157" s="172">
        <f t="shared" si="26"/>
        <v>0</v>
      </c>
      <c r="BL157" s="14" t="s">
        <v>143</v>
      </c>
      <c r="BM157" s="171" t="s">
        <v>261</v>
      </c>
    </row>
    <row r="158" spans="1:65" s="2" customFormat="1" ht="16.5" customHeight="1">
      <c r="A158" s="29"/>
      <c r="B158" s="157"/>
      <c r="C158" s="173" t="s">
        <v>262</v>
      </c>
      <c r="D158" s="173" t="s">
        <v>133</v>
      </c>
      <c r="E158" s="174" t="s">
        <v>263</v>
      </c>
      <c r="F158" s="175" t="s">
        <v>264</v>
      </c>
      <c r="G158" s="176" t="s">
        <v>147</v>
      </c>
      <c r="H158" s="177">
        <v>6</v>
      </c>
      <c r="I158" s="178"/>
      <c r="J158" s="179"/>
      <c r="K158" s="180">
        <f t="shared" si="14"/>
        <v>0</v>
      </c>
      <c r="L158" s="179"/>
      <c r="M158" s="181"/>
      <c r="N158" s="182" t="s">
        <v>1</v>
      </c>
      <c r="O158" s="167" t="s">
        <v>41</v>
      </c>
      <c r="P158" s="168">
        <f t="shared" si="15"/>
        <v>0</v>
      </c>
      <c r="Q158" s="168">
        <f t="shared" si="16"/>
        <v>0</v>
      </c>
      <c r="R158" s="168">
        <f t="shared" si="17"/>
        <v>0</v>
      </c>
      <c r="S158" s="58"/>
      <c r="T158" s="169">
        <f t="shared" si="18"/>
        <v>0</v>
      </c>
      <c r="U158" s="169">
        <v>1.7700000000000001E-3</v>
      </c>
      <c r="V158" s="169">
        <f t="shared" si="19"/>
        <v>1.0620000000000001E-2</v>
      </c>
      <c r="W158" s="169">
        <v>0</v>
      </c>
      <c r="X158" s="170">
        <f t="shared" si="20"/>
        <v>0</v>
      </c>
      <c r="Y158" s="29"/>
      <c r="Z158" s="29"/>
      <c r="AA158" s="29"/>
      <c r="AB158" s="29"/>
      <c r="AC158" s="29"/>
      <c r="AD158" s="29"/>
      <c r="AE158" s="29"/>
      <c r="AR158" s="171" t="s">
        <v>176</v>
      </c>
      <c r="AT158" s="171" t="s">
        <v>133</v>
      </c>
      <c r="AU158" s="171" t="s">
        <v>91</v>
      </c>
      <c r="AY158" s="14" t="s">
        <v>136</v>
      </c>
      <c r="BE158" s="172">
        <f t="shared" si="21"/>
        <v>0</v>
      </c>
      <c r="BF158" s="172">
        <f t="shared" si="22"/>
        <v>0</v>
      </c>
      <c r="BG158" s="172">
        <f t="shared" si="23"/>
        <v>0</v>
      </c>
      <c r="BH158" s="172">
        <f t="shared" si="24"/>
        <v>0</v>
      </c>
      <c r="BI158" s="172">
        <f t="shared" si="25"/>
        <v>0</v>
      </c>
      <c r="BJ158" s="14" t="s">
        <v>91</v>
      </c>
      <c r="BK158" s="172">
        <f t="shared" si="26"/>
        <v>0</v>
      </c>
      <c r="BL158" s="14" t="s">
        <v>176</v>
      </c>
      <c r="BM158" s="171" t="s">
        <v>265</v>
      </c>
    </row>
    <row r="159" spans="1:65" s="2" customFormat="1" ht="24.2" customHeight="1">
      <c r="A159" s="29"/>
      <c r="B159" s="157"/>
      <c r="C159" s="158" t="s">
        <v>266</v>
      </c>
      <c r="D159" s="158" t="s">
        <v>139</v>
      </c>
      <c r="E159" s="159" t="s">
        <v>267</v>
      </c>
      <c r="F159" s="160" t="s">
        <v>268</v>
      </c>
      <c r="G159" s="161" t="s">
        <v>147</v>
      </c>
      <c r="H159" s="162">
        <v>6</v>
      </c>
      <c r="I159" s="163"/>
      <c r="J159" s="163"/>
      <c r="K159" s="164">
        <f t="shared" si="14"/>
        <v>0</v>
      </c>
      <c r="L159" s="165"/>
      <c r="M159" s="30"/>
      <c r="N159" s="166" t="s">
        <v>1</v>
      </c>
      <c r="O159" s="167" t="s">
        <v>41</v>
      </c>
      <c r="P159" s="168">
        <f t="shared" si="15"/>
        <v>0</v>
      </c>
      <c r="Q159" s="168">
        <f t="shared" si="16"/>
        <v>0</v>
      </c>
      <c r="R159" s="168">
        <f t="shared" si="17"/>
        <v>0</v>
      </c>
      <c r="S159" s="58"/>
      <c r="T159" s="169">
        <f t="shared" si="18"/>
        <v>0</v>
      </c>
      <c r="U159" s="169">
        <v>0</v>
      </c>
      <c r="V159" s="169">
        <f t="shared" si="19"/>
        <v>0</v>
      </c>
      <c r="W159" s="169">
        <v>0</v>
      </c>
      <c r="X159" s="170">
        <f t="shared" si="20"/>
        <v>0</v>
      </c>
      <c r="Y159" s="29"/>
      <c r="Z159" s="29"/>
      <c r="AA159" s="29"/>
      <c r="AB159" s="29"/>
      <c r="AC159" s="29"/>
      <c r="AD159" s="29"/>
      <c r="AE159" s="29"/>
      <c r="AR159" s="171" t="s">
        <v>143</v>
      </c>
      <c r="AT159" s="171" t="s">
        <v>139</v>
      </c>
      <c r="AU159" s="171" t="s">
        <v>91</v>
      </c>
      <c r="AY159" s="14" t="s">
        <v>136</v>
      </c>
      <c r="BE159" s="172">
        <f t="shared" si="21"/>
        <v>0</v>
      </c>
      <c r="BF159" s="172">
        <f t="shared" si="22"/>
        <v>0</v>
      </c>
      <c r="BG159" s="172">
        <f t="shared" si="23"/>
        <v>0</v>
      </c>
      <c r="BH159" s="172">
        <f t="shared" si="24"/>
        <v>0</v>
      </c>
      <c r="BI159" s="172">
        <f t="shared" si="25"/>
        <v>0</v>
      </c>
      <c r="BJ159" s="14" t="s">
        <v>91</v>
      </c>
      <c r="BK159" s="172">
        <f t="shared" si="26"/>
        <v>0</v>
      </c>
      <c r="BL159" s="14" t="s">
        <v>143</v>
      </c>
      <c r="BM159" s="171" t="s">
        <v>269</v>
      </c>
    </row>
    <row r="160" spans="1:65" s="2" customFormat="1" ht="24.2" customHeight="1">
      <c r="A160" s="29"/>
      <c r="B160" s="157"/>
      <c r="C160" s="173" t="s">
        <v>270</v>
      </c>
      <c r="D160" s="173" t="s">
        <v>133</v>
      </c>
      <c r="E160" s="174" t="s">
        <v>271</v>
      </c>
      <c r="F160" s="175" t="s">
        <v>272</v>
      </c>
      <c r="G160" s="176" t="s">
        <v>147</v>
      </c>
      <c r="H160" s="177">
        <v>6</v>
      </c>
      <c r="I160" s="178"/>
      <c r="J160" s="179"/>
      <c r="K160" s="180">
        <f t="shared" si="14"/>
        <v>0</v>
      </c>
      <c r="L160" s="179"/>
      <c r="M160" s="181"/>
      <c r="N160" s="182" t="s">
        <v>1</v>
      </c>
      <c r="O160" s="167" t="s">
        <v>41</v>
      </c>
      <c r="P160" s="168">
        <f t="shared" si="15"/>
        <v>0</v>
      </c>
      <c r="Q160" s="168">
        <f t="shared" si="16"/>
        <v>0</v>
      </c>
      <c r="R160" s="168">
        <f t="shared" si="17"/>
        <v>0</v>
      </c>
      <c r="S160" s="58"/>
      <c r="T160" s="169">
        <f t="shared" si="18"/>
        <v>0</v>
      </c>
      <c r="U160" s="169">
        <v>3.8000000000000002E-4</v>
      </c>
      <c r="V160" s="169">
        <f t="shared" si="19"/>
        <v>2.2799999999999999E-3</v>
      </c>
      <c r="W160" s="169">
        <v>0</v>
      </c>
      <c r="X160" s="170">
        <f t="shared" si="20"/>
        <v>0</v>
      </c>
      <c r="Y160" s="29"/>
      <c r="Z160" s="29"/>
      <c r="AA160" s="29"/>
      <c r="AB160" s="29"/>
      <c r="AC160" s="29"/>
      <c r="AD160" s="29"/>
      <c r="AE160" s="29"/>
      <c r="AR160" s="171" t="s">
        <v>176</v>
      </c>
      <c r="AT160" s="171" t="s">
        <v>133</v>
      </c>
      <c r="AU160" s="171" t="s">
        <v>91</v>
      </c>
      <c r="AY160" s="14" t="s">
        <v>136</v>
      </c>
      <c r="BE160" s="172">
        <f t="shared" si="21"/>
        <v>0</v>
      </c>
      <c r="BF160" s="172">
        <f t="shared" si="22"/>
        <v>0</v>
      </c>
      <c r="BG160" s="172">
        <f t="shared" si="23"/>
        <v>0</v>
      </c>
      <c r="BH160" s="172">
        <f t="shared" si="24"/>
        <v>0</v>
      </c>
      <c r="BI160" s="172">
        <f t="shared" si="25"/>
        <v>0</v>
      </c>
      <c r="BJ160" s="14" t="s">
        <v>91</v>
      </c>
      <c r="BK160" s="172">
        <f t="shared" si="26"/>
        <v>0</v>
      </c>
      <c r="BL160" s="14" t="s">
        <v>176</v>
      </c>
      <c r="BM160" s="171" t="s">
        <v>273</v>
      </c>
    </row>
    <row r="161" spans="1:65" s="2" customFormat="1" ht="16.5" customHeight="1">
      <c r="A161" s="29"/>
      <c r="B161" s="157"/>
      <c r="C161" s="158" t="s">
        <v>274</v>
      </c>
      <c r="D161" s="158" t="s">
        <v>139</v>
      </c>
      <c r="E161" s="159" t="s">
        <v>275</v>
      </c>
      <c r="F161" s="160" t="s">
        <v>276</v>
      </c>
      <c r="G161" s="161" t="s">
        <v>147</v>
      </c>
      <c r="H161" s="162">
        <v>6</v>
      </c>
      <c r="I161" s="163"/>
      <c r="J161" s="163"/>
      <c r="K161" s="164">
        <f t="shared" si="14"/>
        <v>0</v>
      </c>
      <c r="L161" s="165"/>
      <c r="M161" s="30"/>
      <c r="N161" s="166" t="s">
        <v>1</v>
      </c>
      <c r="O161" s="167" t="s">
        <v>41</v>
      </c>
      <c r="P161" s="168">
        <f t="shared" si="15"/>
        <v>0</v>
      </c>
      <c r="Q161" s="168">
        <f t="shared" si="16"/>
        <v>0</v>
      </c>
      <c r="R161" s="168">
        <f t="shared" si="17"/>
        <v>0</v>
      </c>
      <c r="S161" s="58"/>
      <c r="T161" s="169">
        <f t="shared" si="18"/>
        <v>0</v>
      </c>
      <c r="U161" s="169">
        <v>0</v>
      </c>
      <c r="V161" s="169">
        <f t="shared" si="19"/>
        <v>0</v>
      </c>
      <c r="W161" s="169">
        <v>0</v>
      </c>
      <c r="X161" s="170">
        <f t="shared" si="20"/>
        <v>0</v>
      </c>
      <c r="Y161" s="29"/>
      <c r="Z161" s="29"/>
      <c r="AA161" s="29"/>
      <c r="AB161" s="29"/>
      <c r="AC161" s="29"/>
      <c r="AD161" s="29"/>
      <c r="AE161" s="29"/>
      <c r="AR161" s="171" t="s">
        <v>143</v>
      </c>
      <c r="AT161" s="171" t="s">
        <v>139</v>
      </c>
      <c r="AU161" s="171" t="s">
        <v>91</v>
      </c>
      <c r="AY161" s="14" t="s">
        <v>136</v>
      </c>
      <c r="BE161" s="172">
        <f t="shared" si="21"/>
        <v>0</v>
      </c>
      <c r="BF161" s="172">
        <f t="shared" si="22"/>
        <v>0</v>
      </c>
      <c r="BG161" s="172">
        <f t="shared" si="23"/>
        <v>0</v>
      </c>
      <c r="BH161" s="172">
        <f t="shared" si="24"/>
        <v>0</v>
      </c>
      <c r="BI161" s="172">
        <f t="shared" si="25"/>
        <v>0</v>
      </c>
      <c r="BJ161" s="14" t="s">
        <v>91</v>
      </c>
      <c r="BK161" s="172">
        <f t="shared" si="26"/>
        <v>0</v>
      </c>
      <c r="BL161" s="14" t="s">
        <v>143</v>
      </c>
      <c r="BM161" s="171" t="s">
        <v>277</v>
      </c>
    </row>
    <row r="162" spans="1:65" s="2" customFormat="1" ht="16.5" customHeight="1">
      <c r="A162" s="29"/>
      <c r="B162" s="157"/>
      <c r="C162" s="173" t="s">
        <v>278</v>
      </c>
      <c r="D162" s="173" t="s">
        <v>133</v>
      </c>
      <c r="E162" s="174" t="s">
        <v>279</v>
      </c>
      <c r="F162" s="175" t="s">
        <v>280</v>
      </c>
      <c r="G162" s="176" t="s">
        <v>147</v>
      </c>
      <c r="H162" s="177">
        <v>6</v>
      </c>
      <c r="I162" s="178"/>
      <c r="J162" s="179"/>
      <c r="K162" s="180">
        <f t="shared" si="14"/>
        <v>0</v>
      </c>
      <c r="L162" s="179"/>
      <c r="M162" s="181"/>
      <c r="N162" s="182" t="s">
        <v>1</v>
      </c>
      <c r="O162" s="167" t="s">
        <v>41</v>
      </c>
      <c r="P162" s="168">
        <f t="shared" si="15"/>
        <v>0</v>
      </c>
      <c r="Q162" s="168">
        <f t="shared" si="16"/>
        <v>0</v>
      </c>
      <c r="R162" s="168">
        <f t="shared" si="17"/>
        <v>0</v>
      </c>
      <c r="S162" s="58"/>
      <c r="T162" s="169">
        <f t="shared" si="18"/>
        <v>0</v>
      </c>
      <c r="U162" s="169">
        <v>3.0000000000000001E-5</v>
      </c>
      <c r="V162" s="169">
        <f t="shared" si="19"/>
        <v>1.8000000000000001E-4</v>
      </c>
      <c r="W162" s="169">
        <v>0</v>
      </c>
      <c r="X162" s="170">
        <f t="shared" si="20"/>
        <v>0</v>
      </c>
      <c r="Y162" s="29"/>
      <c r="Z162" s="29"/>
      <c r="AA162" s="29"/>
      <c r="AB162" s="29"/>
      <c r="AC162" s="29"/>
      <c r="AD162" s="29"/>
      <c r="AE162" s="29"/>
      <c r="AR162" s="171" t="s">
        <v>176</v>
      </c>
      <c r="AT162" s="171" t="s">
        <v>133</v>
      </c>
      <c r="AU162" s="171" t="s">
        <v>91</v>
      </c>
      <c r="AY162" s="14" t="s">
        <v>136</v>
      </c>
      <c r="BE162" s="172">
        <f t="shared" si="21"/>
        <v>0</v>
      </c>
      <c r="BF162" s="172">
        <f t="shared" si="22"/>
        <v>0</v>
      </c>
      <c r="BG162" s="172">
        <f t="shared" si="23"/>
        <v>0</v>
      </c>
      <c r="BH162" s="172">
        <f t="shared" si="24"/>
        <v>0</v>
      </c>
      <c r="BI162" s="172">
        <f t="shared" si="25"/>
        <v>0</v>
      </c>
      <c r="BJ162" s="14" t="s">
        <v>91</v>
      </c>
      <c r="BK162" s="172">
        <f t="shared" si="26"/>
        <v>0</v>
      </c>
      <c r="BL162" s="14" t="s">
        <v>176</v>
      </c>
      <c r="BM162" s="171" t="s">
        <v>281</v>
      </c>
    </row>
    <row r="163" spans="1:65" s="2" customFormat="1" ht="24.2" customHeight="1">
      <c r="A163" s="29"/>
      <c r="B163" s="157"/>
      <c r="C163" s="158" t="s">
        <v>282</v>
      </c>
      <c r="D163" s="158" t="s">
        <v>139</v>
      </c>
      <c r="E163" s="159" t="s">
        <v>283</v>
      </c>
      <c r="F163" s="160" t="s">
        <v>284</v>
      </c>
      <c r="G163" s="161" t="s">
        <v>147</v>
      </c>
      <c r="H163" s="162">
        <v>6</v>
      </c>
      <c r="I163" s="163"/>
      <c r="J163" s="163"/>
      <c r="K163" s="164">
        <f t="shared" si="14"/>
        <v>0</v>
      </c>
      <c r="L163" s="165"/>
      <c r="M163" s="30"/>
      <c r="N163" s="166" t="s">
        <v>1</v>
      </c>
      <c r="O163" s="167" t="s">
        <v>41</v>
      </c>
      <c r="P163" s="168">
        <f t="shared" si="15"/>
        <v>0</v>
      </c>
      <c r="Q163" s="168">
        <f t="shared" si="16"/>
        <v>0</v>
      </c>
      <c r="R163" s="168">
        <f t="shared" si="17"/>
        <v>0</v>
      </c>
      <c r="S163" s="58"/>
      <c r="T163" s="169">
        <f t="shared" si="18"/>
        <v>0</v>
      </c>
      <c r="U163" s="169">
        <v>0</v>
      </c>
      <c r="V163" s="169">
        <f t="shared" si="19"/>
        <v>0</v>
      </c>
      <c r="W163" s="169">
        <v>0</v>
      </c>
      <c r="X163" s="170">
        <f t="shared" si="20"/>
        <v>0</v>
      </c>
      <c r="Y163" s="29"/>
      <c r="Z163" s="29"/>
      <c r="AA163" s="29"/>
      <c r="AB163" s="29"/>
      <c r="AC163" s="29"/>
      <c r="AD163" s="29"/>
      <c r="AE163" s="29"/>
      <c r="AR163" s="171" t="s">
        <v>143</v>
      </c>
      <c r="AT163" s="171" t="s">
        <v>139</v>
      </c>
      <c r="AU163" s="171" t="s">
        <v>91</v>
      </c>
      <c r="AY163" s="14" t="s">
        <v>136</v>
      </c>
      <c r="BE163" s="172">
        <f t="shared" si="21"/>
        <v>0</v>
      </c>
      <c r="BF163" s="172">
        <f t="shared" si="22"/>
        <v>0</v>
      </c>
      <c r="BG163" s="172">
        <f t="shared" si="23"/>
        <v>0</v>
      </c>
      <c r="BH163" s="172">
        <f t="shared" si="24"/>
        <v>0</v>
      </c>
      <c r="BI163" s="172">
        <f t="shared" si="25"/>
        <v>0</v>
      </c>
      <c r="BJ163" s="14" t="s">
        <v>91</v>
      </c>
      <c r="BK163" s="172">
        <f t="shared" si="26"/>
        <v>0</v>
      </c>
      <c r="BL163" s="14" t="s">
        <v>143</v>
      </c>
      <c r="BM163" s="171" t="s">
        <v>285</v>
      </c>
    </row>
    <row r="164" spans="1:65" s="2" customFormat="1" ht="16.5" customHeight="1">
      <c r="A164" s="29"/>
      <c r="B164" s="157"/>
      <c r="C164" s="173" t="s">
        <v>286</v>
      </c>
      <c r="D164" s="173" t="s">
        <v>133</v>
      </c>
      <c r="E164" s="174" t="s">
        <v>287</v>
      </c>
      <c r="F164" s="175" t="s">
        <v>288</v>
      </c>
      <c r="G164" s="176" t="s">
        <v>147</v>
      </c>
      <c r="H164" s="177">
        <v>6</v>
      </c>
      <c r="I164" s="178"/>
      <c r="J164" s="179"/>
      <c r="K164" s="180">
        <f t="shared" si="14"/>
        <v>0</v>
      </c>
      <c r="L164" s="179"/>
      <c r="M164" s="181"/>
      <c r="N164" s="182" t="s">
        <v>1</v>
      </c>
      <c r="O164" s="167" t="s">
        <v>41</v>
      </c>
      <c r="P164" s="168">
        <f t="shared" si="15"/>
        <v>0</v>
      </c>
      <c r="Q164" s="168">
        <f t="shared" si="16"/>
        <v>0</v>
      </c>
      <c r="R164" s="168">
        <f t="shared" si="17"/>
        <v>0</v>
      </c>
      <c r="S164" s="58"/>
      <c r="T164" s="169">
        <f t="shared" si="18"/>
        <v>0</v>
      </c>
      <c r="U164" s="169">
        <v>0</v>
      </c>
      <c r="V164" s="169">
        <f t="shared" si="19"/>
        <v>0</v>
      </c>
      <c r="W164" s="169">
        <v>0</v>
      </c>
      <c r="X164" s="170">
        <f t="shared" si="20"/>
        <v>0</v>
      </c>
      <c r="Y164" s="29"/>
      <c r="Z164" s="29"/>
      <c r="AA164" s="29"/>
      <c r="AB164" s="29"/>
      <c r="AC164" s="29"/>
      <c r="AD164" s="29"/>
      <c r="AE164" s="29"/>
      <c r="AR164" s="171" t="s">
        <v>232</v>
      </c>
      <c r="AT164" s="171" t="s">
        <v>133</v>
      </c>
      <c r="AU164" s="171" t="s">
        <v>91</v>
      </c>
      <c r="AY164" s="14" t="s">
        <v>136</v>
      </c>
      <c r="BE164" s="172">
        <f t="shared" si="21"/>
        <v>0</v>
      </c>
      <c r="BF164" s="172">
        <f t="shared" si="22"/>
        <v>0</v>
      </c>
      <c r="BG164" s="172">
        <f t="shared" si="23"/>
        <v>0</v>
      </c>
      <c r="BH164" s="172">
        <f t="shared" si="24"/>
        <v>0</v>
      </c>
      <c r="BI164" s="172">
        <f t="shared" si="25"/>
        <v>0</v>
      </c>
      <c r="BJ164" s="14" t="s">
        <v>91</v>
      </c>
      <c r="BK164" s="172">
        <f t="shared" si="26"/>
        <v>0</v>
      </c>
      <c r="BL164" s="14" t="s">
        <v>143</v>
      </c>
      <c r="BM164" s="171" t="s">
        <v>289</v>
      </c>
    </row>
    <row r="165" spans="1:65" s="2" customFormat="1" ht="16.5" customHeight="1">
      <c r="A165" s="29"/>
      <c r="B165" s="157"/>
      <c r="C165" s="158" t="s">
        <v>290</v>
      </c>
      <c r="D165" s="158" t="s">
        <v>139</v>
      </c>
      <c r="E165" s="159" t="s">
        <v>291</v>
      </c>
      <c r="F165" s="160" t="s">
        <v>292</v>
      </c>
      <c r="G165" s="161" t="s">
        <v>293</v>
      </c>
      <c r="H165" s="188"/>
      <c r="I165" s="163"/>
      <c r="J165" s="163"/>
      <c r="K165" s="164">
        <f t="shared" si="14"/>
        <v>0</v>
      </c>
      <c r="L165" s="165"/>
      <c r="M165" s="30"/>
      <c r="N165" s="166" t="s">
        <v>1</v>
      </c>
      <c r="O165" s="167" t="s">
        <v>41</v>
      </c>
      <c r="P165" s="168">
        <f t="shared" si="15"/>
        <v>0</v>
      </c>
      <c r="Q165" s="168">
        <f t="shared" si="16"/>
        <v>0</v>
      </c>
      <c r="R165" s="168">
        <f t="shared" si="17"/>
        <v>0</v>
      </c>
      <c r="S165" s="58"/>
      <c r="T165" s="169">
        <f t="shared" si="18"/>
        <v>0</v>
      </c>
      <c r="U165" s="169">
        <v>0</v>
      </c>
      <c r="V165" s="169">
        <f t="shared" si="19"/>
        <v>0</v>
      </c>
      <c r="W165" s="169">
        <v>0</v>
      </c>
      <c r="X165" s="170">
        <f t="shared" si="20"/>
        <v>0</v>
      </c>
      <c r="Y165" s="29"/>
      <c r="Z165" s="29"/>
      <c r="AA165" s="29"/>
      <c r="AB165" s="29"/>
      <c r="AC165" s="29"/>
      <c r="AD165" s="29"/>
      <c r="AE165" s="29"/>
      <c r="AR165" s="171" t="s">
        <v>143</v>
      </c>
      <c r="AT165" s="171" t="s">
        <v>139</v>
      </c>
      <c r="AU165" s="171" t="s">
        <v>91</v>
      </c>
      <c r="AY165" s="14" t="s">
        <v>136</v>
      </c>
      <c r="BE165" s="172">
        <f t="shared" si="21"/>
        <v>0</v>
      </c>
      <c r="BF165" s="172">
        <f t="shared" si="22"/>
        <v>0</v>
      </c>
      <c r="BG165" s="172">
        <f t="shared" si="23"/>
        <v>0</v>
      </c>
      <c r="BH165" s="172">
        <f t="shared" si="24"/>
        <v>0</v>
      </c>
      <c r="BI165" s="172">
        <f t="shared" si="25"/>
        <v>0</v>
      </c>
      <c r="BJ165" s="14" t="s">
        <v>91</v>
      </c>
      <c r="BK165" s="172">
        <f t="shared" si="26"/>
        <v>0</v>
      </c>
      <c r="BL165" s="14" t="s">
        <v>143</v>
      </c>
      <c r="BM165" s="171" t="s">
        <v>294</v>
      </c>
    </row>
    <row r="166" spans="1:65" s="2" customFormat="1" ht="16.5" customHeight="1">
      <c r="A166" s="29"/>
      <c r="B166" s="157"/>
      <c r="C166" s="158" t="s">
        <v>295</v>
      </c>
      <c r="D166" s="158" t="s">
        <v>139</v>
      </c>
      <c r="E166" s="159" t="s">
        <v>296</v>
      </c>
      <c r="F166" s="160" t="s">
        <v>297</v>
      </c>
      <c r="G166" s="161" t="s">
        <v>293</v>
      </c>
      <c r="H166" s="188"/>
      <c r="I166" s="163"/>
      <c r="J166" s="163"/>
      <c r="K166" s="164">
        <f t="shared" si="14"/>
        <v>0</v>
      </c>
      <c r="L166" s="165"/>
      <c r="M166" s="30"/>
      <c r="N166" s="166" t="s">
        <v>1</v>
      </c>
      <c r="O166" s="167" t="s">
        <v>41</v>
      </c>
      <c r="P166" s="168">
        <f t="shared" si="15"/>
        <v>0</v>
      </c>
      <c r="Q166" s="168">
        <f t="shared" si="16"/>
        <v>0</v>
      </c>
      <c r="R166" s="168">
        <f t="shared" si="17"/>
        <v>0</v>
      </c>
      <c r="S166" s="58"/>
      <c r="T166" s="169">
        <f t="shared" si="18"/>
        <v>0</v>
      </c>
      <c r="U166" s="169">
        <v>0</v>
      </c>
      <c r="V166" s="169">
        <f t="shared" si="19"/>
        <v>0</v>
      </c>
      <c r="W166" s="169">
        <v>0</v>
      </c>
      <c r="X166" s="170">
        <f t="shared" si="20"/>
        <v>0</v>
      </c>
      <c r="Y166" s="29"/>
      <c r="Z166" s="29"/>
      <c r="AA166" s="29"/>
      <c r="AB166" s="29"/>
      <c r="AC166" s="29"/>
      <c r="AD166" s="29"/>
      <c r="AE166" s="29"/>
      <c r="AR166" s="171" t="s">
        <v>143</v>
      </c>
      <c r="AT166" s="171" t="s">
        <v>139</v>
      </c>
      <c r="AU166" s="171" t="s">
        <v>91</v>
      </c>
      <c r="AY166" s="14" t="s">
        <v>136</v>
      </c>
      <c r="BE166" s="172">
        <f t="shared" si="21"/>
        <v>0</v>
      </c>
      <c r="BF166" s="172">
        <f t="shared" si="22"/>
        <v>0</v>
      </c>
      <c r="BG166" s="172">
        <f t="shared" si="23"/>
        <v>0</v>
      </c>
      <c r="BH166" s="172">
        <f t="shared" si="24"/>
        <v>0</v>
      </c>
      <c r="BI166" s="172">
        <f t="shared" si="25"/>
        <v>0</v>
      </c>
      <c r="BJ166" s="14" t="s">
        <v>91</v>
      </c>
      <c r="BK166" s="172">
        <f t="shared" si="26"/>
        <v>0</v>
      </c>
      <c r="BL166" s="14" t="s">
        <v>143</v>
      </c>
      <c r="BM166" s="171" t="s">
        <v>298</v>
      </c>
    </row>
    <row r="167" spans="1:65" s="2" customFormat="1" ht="16.5" customHeight="1">
      <c r="A167" s="29"/>
      <c r="B167" s="157"/>
      <c r="C167" s="158" t="s">
        <v>299</v>
      </c>
      <c r="D167" s="158" t="s">
        <v>139</v>
      </c>
      <c r="E167" s="159" t="s">
        <v>300</v>
      </c>
      <c r="F167" s="160" t="s">
        <v>301</v>
      </c>
      <c r="G167" s="161" t="s">
        <v>293</v>
      </c>
      <c r="H167" s="188"/>
      <c r="I167" s="163"/>
      <c r="J167" s="163"/>
      <c r="K167" s="164">
        <f t="shared" si="14"/>
        <v>0</v>
      </c>
      <c r="L167" s="165"/>
      <c r="M167" s="30"/>
      <c r="N167" s="166" t="s">
        <v>1</v>
      </c>
      <c r="O167" s="167" t="s">
        <v>41</v>
      </c>
      <c r="P167" s="168">
        <f t="shared" si="15"/>
        <v>0</v>
      </c>
      <c r="Q167" s="168">
        <f t="shared" si="16"/>
        <v>0</v>
      </c>
      <c r="R167" s="168">
        <f t="shared" si="17"/>
        <v>0</v>
      </c>
      <c r="S167" s="58"/>
      <c r="T167" s="169">
        <f t="shared" si="18"/>
        <v>0</v>
      </c>
      <c r="U167" s="169">
        <v>0</v>
      </c>
      <c r="V167" s="169">
        <f t="shared" si="19"/>
        <v>0</v>
      </c>
      <c r="W167" s="169">
        <v>0</v>
      </c>
      <c r="X167" s="170">
        <f t="shared" si="20"/>
        <v>0</v>
      </c>
      <c r="Y167" s="29"/>
      <c r="Z167" s="29"/>
      <c r="AA167" s="29"/>
      <c r="AB167" s="29"/>
      <c r="AC167" s="29"/>
      <c r="AD167" s="29"/>
      <c r="AE167" s="29"/>
      <c r="AR167" s="171" t="s">
        <v>143</v>
      </c>
      <c r="AT167" s="171" t="s">
        <v>139</v>
      </c>
      <c r="AU167" s="171" t="s">
        <v>91</v>
      </c>
      <c r="AY167" s="14" t="s">
        <v>136</v>
      </c>
      <c r="BE167" s="172">
        <f t="shared" si="21"/>
        <v>0</v>
      </c>
      <c r="BF167" s="172">
        <f t="shared" si="22"/>
        <v>0</v>
      </c>
      <c r="BG167" s="172">
        <f t="shared" si="23"/>
        <v>0</v>
      </c>
      <c r="BH167" s="172">
        <f t="shared" si="24"/>
        <v>0</v>
      </c>
      <c r="BI167" s="172">
        <f t="shared" si="25"/>
        <v>0</v>
      </c>
      <c r="BJ167" s="14" t="s">
        <v>91</v>
      </c>
      <c r="BK167" s="172">
        <f t="shared" si="26"/>
        <v>0</v>
      </c>
      <c r="BL167" s="14" t="s">
        <v>143</v>
      </c>
      <c r="BM167" s="171" t="s">
        <v>302</v>
      </c>
    </row>
    <row r="168" spans="1:65" s="2" customFormat="1" ht="16.5" customHeight="1">
      <c r="A168" s="29"/>
      <c r="B168" s="157"/>
      <c r="C168" s="158" t="s">
        <v>303</v>
      </c>
      <c r="D168" s="158" t="s">
        <v>139</v>
      </c>
      <c r="E168" s="159" t="s">
        <v>304</v>
      </c>
      <c r="F168" s="160" t="s">
        <v>305</v>
      </c>
      <c r="G168" s="161" t="s">
        <v>293</v>
      </c>
      <c r="H168" s="188"/>
      <c r="I168" s="163"/>
      <c r="J168" s="163"/>
      <c r="K168" s="164">
        <f t="shared" si="14"/>
        <v>0</v>
      </c>
      <c r="L168" s="165"/>
      <c r="M168" s="30"/>
      <c r="N168" s="166" t="s">
        <v>1</v>
      </c>
      <c r="O168" s="167" t="s">
        <v>41</v>
      </c>
      <c r="P168" s="168">
        <f t="shared" si="15"/>
        <v>0</v>
      </c>
      <c r="Q168" s="168">
        <f t="shared" si="16"/>
        <v>0</v>
      </c>
      <c r="R168" s="168">
        <f t="shared" si="17"/>
        <v>0</v>
      </c>
      <c r="S168" s="58"/>
      <c r="T168" s="169">
        <f t="shared" si="18"/>
        <v>0</v>
      </c>
      <c r="U168" s="169">
        <v>0</v>
      </c>
      <c r="V168" s="169">
        <f t="shared" si="19"/>
        <v>0</v>
      </c>
      <c r="W168" s="169">
        <v>0</v>
      </c>
      <c r="X168" s="170">
        <f t="shared" si="20"/>
        <v>0</v>
      </c>
      <c r="Y168" s="29"/>
      <c r="Z168" s="29"/>
      <c r="AA168" s="29"/>
      <c r="AB168" s="29"/>
      <c r="AC168" s="29"/>
      <c r="AD168" s="29"/>
      <c r="AE168" s="29"/>
      <c r="AR168" s="171" t="s">
        <v>176</v>
      </c>
      <c r="AT168" s="171" t="s">
        <v>139</v>
      </c>
      <c r="AU168" s="171" t="s">
        <v>91</v>
      </c>
      <c r="AY168" s="14" t="s">
        <v>136</v>
      </c>
      <c r="BE168" s="172">
        <f t="shared" si="21"/>
        <v>0</v>
      </c>
      <c r="BF168" s="172">
        <f t="shared" si="22"/>
        <v>0</v>
      </c>
      <c r="BG168" s="172">
        <f t="shared" si="23"/>
        <v>0</v>
      </c>
      <c r="BH168" s="172">
        <f t="shared" si="24"/>
        <v>0</v>
      </c>
      <c r="BI168" s="172">
        <f t="shared" si="25"/>
        <v>0</v>
      </c>
      <c r="BJ168" s="14" t="s">
        <v>91</v>
      </c>
      <c r="BK168" s="172">
        <f t="shared" si="26"/>
        <v>0</v>
      </c>
      <c r="BL168" s="14" t="s">
        <v>176</v>
      </c>
      <c r="BM168" s="171" t="s">
        <v>306</v>
      </c>
    </row>
    <row r="169" spans="1:65" s="2" customFormat="1" ht="16.5" customHeight="1">
      <c r="A169" s="29"/>
      <c r="B169" s="157"/>
      <c r="C169" s="158" t="s">
        <v>307</v>
      </c>
      <c r="D169" s="158" t="s">
        <v>139</v>
      </c>
      <c r="E169" s="159" t="s">
        <v>308</v>
      </c>
      <c r="F169" s="160" t="s">
        <v>309</v>
      </c>
      <c r="G169" s="161" t="s">
        <v>293</v>
      </c>
      <c r="H169" s="188"/>
      <c r="I169" s="163"/>
      <c r="J169" s="163"/>
      <c r="K169" s="164">
        <f t="shared" si="14"/>
        <v>0</v>
      </c>
      <c r="L169" s="165"/>
      <c r="M169" s="30"/>
      <c r="N169" s="166" t="s">
        <v>1</v>
      </c>
      <c r="O169" s="167" t="s">
        <v>41</v>
      </c>
      <c r="P169" s="168">
        <f t="shared" si="15"/>
        <v>0</v>
      </c>
      <c r="Q169" s="168">
        <f t="shared" si="16"/>
        <v>0</v>
      </c>
      <c r="R169" s="168">
        <f t="shared" si="17"/>
        <v>0</v>
      </c>
      <c r="S169" s="58"/>
      <c r="T169" s="169">
        <f t="shared" si="18"/>
        <v>0</v>
      </c>
      <c r="U169" s="169">
        <v>0</v>
      </c>
      <c r="V169" s="169">
        <f t="shared" si="19"/>
        <v>0</v>
      </c>
      <c r="W169" s="169">
        <v>0</v>
      </c>
      <c r="X169" s="170">
        <f t="shared" si="20"/>
        <v>0</v>
      </c>
      <c r="Y169" s="29"/>
      <c r="Z169" s="29"/>
      <c r="AA169" s="29"/>
      <c r="AB169" s="29"/>
      <c r="AC169" s="29"/>
      <c r="AD169" s="29"/>
      <c r="AE169" s="29"/>
      <c r="AR169" s="171" t="s">
        <v>143</v>
      </c>
      <c r="AT169" s="171" t="s">
        <v>139</v>
      </c>
      <c r="AU169" s="171" t="s">
        <v>91</v>
      </c>
      <c r="AY169" s="14" t="s">
        <v>136</v>
      </c>
      <c r="BE169" s="172">
        <f t="shared" si="21"/>
        <v>0</v>
      </c>
      <c r="BF169" s="172">
        <f t="shared" si="22"/>
        <v>0</v>
      </c>
      <c r="BG169" s="172">
        <f t="shared" si="23"/>
        <v>0</v>
      </c>
      <c r="BH169" s="172">
        <f t="shared" si="24"/>
        <v>0</v>
      </c>
      <c r="BI169" s="172">
        <f t="shared" si="25"/>
        <v>0</v>
      </c>
      <c r="BJ169" s="14" t="s">
        <v>91</v>
      </c>
      <c r="BK169" s="172">
        <f t="shared" si="26"/>
        <v>0</v>
      </c>
      <c r="BL169" s="14" t="s">
        <v>143</v>
      </c>
      <c r="BM169" s="171" t="s">
        <v>310</v>
      </c>
    </row>
    <row r="170" spans="1:65" s="12" customFormat="1" ht="22.9" customHeight="1">
      <c r="B170" s="143"/>
      <c r="D170" s="144" t="s">
        <v>76</v>
      </c>
      <c r="E170" s="155" t="s">
        <v>311</v>
      </c>
      <c r="F170" s="155" t="s">
        <v>312</v>
      </c>
      <c r="I170" s="146"/>
      <c r="J170" s="146"/>
      <c r="K170" s="156">
        <f>BK170</f>
        <v>0</v>
      </c>
      <c r="M170" s="143"/>
      <c r="N170" s="148"/>
      <c r="O170" s="149"/>
      <c r="P170" s="149"/>
      <c r="Q170" s="150">
        <f>Q171</f>
        <v>0</v>
      </c>
      <c r="R170" s="150">
        <f>R171</f>
        <v>0</v>
      </c>
      <c r="S170" s="149"/>
      <c r="T170" s="151">
        <f>T171</f>
        <v>0</v>
      </c>
      <c r="U170" s="149"/>
      <c r="V170" s="151">
        <f>V171</f>
        <v>0</v>
      </c>
      <c r="W170" s="149"/>
      <c r="X170" s="152">
        <f>X171</f>
        <v>0</v>
      </c>
      <c r="AR170" s="144" t="s">
        <v>135</v>
      </c>
      <c r="AT170" s="153" t="s">
        <v>76</v>
      </c>
      <c r="AU170" s="153" t="s">
        <v>85</v>
      </c>
      <c r="AY170" s="144" t="s">
        <v>136</v>
      </c>
      <c r="BK170" s="154">
        <f>BK171</f>
        <v>0</v>
      </c>
    </row>
    <row r="171" spans="1:65" s="2" customFormat="1" ht="24.2" customHeight="1">
      <c r="A171" s="29"/>
      <c r="B171" s="157"/>
      <c r="C171" s="158" t="s">
        <v>313</v>
      </c>
      <c r="D171" s="158" t="s">
        <v>139</v>
      </c>
      <c r="E171" s="159" t="s">
        <v>314</v>
      </c>
      <c r="F171" s="160" t="s">
        <v>315</v>
      </c>
      <c r="G171" s="161" t="s">
        <v>316</v>
      </c>
      <c r="H171" s="162">
        <v>1</v>
      </c>
      <c r="I171" s="163"/>
      <c r="J171" s="163"/>
      <c r="K171" s="164">
        <f>ROUND(P171*H171,2)</f>
        <v>0</v>
      </c>
      <c r="L171" s="165"/>
      <c r="M171" s="30"/>
      <c r="N171" s="166" t="s">
        <v>1</v>
      </c>
      <c r="O171" s="167" t="s">
        <v>41</v>
      </c>
      <c r="P171" s="168">
        <f>I171+J171</f>
        <v>0</v>
      </c>
      <c r="Q171" s="168">
        <f>ROUND(I171*H171,2)</f>
        <v>0</v>
      </c>
      <c r="R171" s="168">
        <f>ROUND(J171*H171,2)</f>
        <v>0</v>
      </c>
      <c r="S171" s="58"/>
      <c r="T171" s="169">
        <f>S171*H171</f>
        <v>0</v>
      </c>
      <c r="U171" s="169">
        <v>0</v>
      </c>
      <c r="V171" s="169">
        <f>U171*H171</f>
        <v>0</v>
      </c>
      <c r="W171" s="169">
        <v>0</v>
      </c>
      <c r="X171" s="170">
        <f>W171*H171</f>
        <v>0</v>
      </c>
      <c r="Y171" s="29"/>
      <c r="Z171" s="29"/>
      <c r="AA171" s="29"/>
      <c r="AB171" s="29"/>
      <c r="AC171" s="29"/>
      <c r="AD171" s="29"/>
      <c r="AE171" s="29"/>
      <c r="AR171" s="171" t="s">
        <v>143</v>
      </c>
      <c r="AT171" s="171" t="s">
        <v>139</v>
      </c>
      <c r="AU171" s="171" t="s">
        <v>91</v>
      </c>
      <c r="AY171" s="14" t="s">
        <v>136</v>
      </c>
      <c r="BE171" s="172">
        <f>IF(O171="základná",K171,0)</f>
        <v>0</v>
      </c>
      <c r="BF171" s="172">
        <f>IF(O171="znížená",K171,0)</f>
        <v>0</v>
      </c>
      <c r="BG171" s="172">
        <f>IF(O171="zákl. prenesená",K171,0)</f>
        <v>0</v>
      </c>
      <c r="BH171" s="172">
        <f>IF(O171="zníž. prenesená",K171,0)</f>
        <v>0</v>
      </c>
      <c r="BI171" s="172">
        <f>IF(O171="nulová",K171,0)</f>
        <v>0</v>
      </c>
      <c r="BJ171" s="14" t="s">
        <v>91</v>
      </c>
      <c r="BK171" s="172">
        <f>ROUND(P171*H171,2)</f>
        <v>0</v>
      </c>
      <c r="BL171" s="14" t="s">
        <v>143</v>
      </c>
      <c r="BM171" s="171" t="s">
        <v>317</v>
      </c>
    </row>
    <row r="172" spans="1:65" s="12" customFormat="1" ht="25.9" customHeight="1">
      <c r="B172" s="143"/>
      <c r="D172" s="144" t="s">
        <v>76</v>
      </c>
      <c r="E172" s="145" t="s">
        <v>318</v>
      </c>
      <c r="F172" s="145" t="s">
        <v>319</v>
      </c>
      <c r="I172" s="146"/>
      <c r="J172" s="146"/>
      <c r="K172" s="147">
        <f>BK172</f>
        <v>0</v>
      </c>
      <c r="M172" s="143"/>
      <c r="N172" s="148"/>
      <c r="O172" s="149"/>
      <c r="P172" s="149"/>
      <c r="Q172" s="150">
        <f>SUM(Q173:Q174)</f>
        <v>0</v>
      </c>
      <c r="R172" s="150">
        <f>SUM(R173:R174)</f>
        <v>0</v>
      </c>
      <c r="S172" s="149"/>
      <c r="T172" s="151">
        <f>SUM(T173:T174)</f>
        <v>0</v>
      </c>
      <c r="U172" s="149"/>
      <c r="V172" s="151">
        <f>SUM(V173:V174)</f>
        <v>0</v>
      </c>
      <c r="W172" s="149"/>
      <c r="X172" s="152">
        <f>SUM(X173:X174)</f>
        <v>0</v>
      </c>
      <c r="AR172" s="144" t="s">
        <v>156</v>
      </c>
      <c r="AT172" s="153" t="s">
        <v>76</v>
      </c>
      <c r="AU172" s="153" t="s">
        <v>77</v>
      </c>
      <c r="AY172" s="144" t="s">
        <v>136</v>
      </c>
      <c r="BK172" s="154">
        <f>SUM(BK173:BK174)</f>
        <v>0</v>
      </c>
    </row>
    <row r="173" spans="1:65" s="2" customFormat="1" ht="33" customHeight="1">
      <c r="A173" s="29"/>
      <c r="B173" s="157"/>
      <c r="C173" s="158" t="s">
        <v>320</v>
      </c>
      <c r="D173" s="158" t="s">
        <v>139</v>
      </c>
      <c r="E173" s="159" t="s">
        <v>321</v>
      </c>
      <c r="F173" s="160" t="s">
        <v>322</v>
      </c>
      <c r="G173" s="161" t="s">
        <v>323</v>
      </c>
      <c r="H173" s="162">
        <v>1</v>
      </c>
      <c r="I173" s="163"/>
      <c r="J173" s="163"/>
      <c r="K173" s="164">
        <f>ROUND(P173*H173,2)</f>
        <v>0</v>
      </c>
      <c r="L173" s="165"/>
      <c r="M173" s="30"/>
      <c r="N173" s="166" t="s">
        <v>1</v>
      </c>
      <c r="O173" s="167" t="s">
        <v>41</v>
      </c>
      <c r="P173" s="168">
        <f>I173+J173</f>
        <v>0</v>
      </c>
      <c r="Q173" s="168">
        <f>ROUND(I173*H173,2)</f>
        <v>0</v>
      </c>
      <c r="R173" s="168">
        <f>ROUND(J173*H173,2)</f>
        <v>0</v>
      </c>
      <c r="S173" s="58"/>
      <c r="T173" s="169">
        <f>S173*H173</f>
        <v>0</v>
      </c>
      <c r="U173" s="169">
        <v>0</v>
      </c>
      <c r="V173" s="169">
        <f>U173*H173</f>
        <v>0</v>
      </c>
      <c r="W173" s="169">
        <v>0</v>
      </c>
      <c r="X173" s="170">
        <f>W173*H173</f>
        <v>0</v>
      </c>
      <c r="Y173" s="29"/>
      <c r="Z173" s="29"/>
      <c r="AA173" s="29"/>
      <c r="AB173" s="29"/>
      <c r="AC173" s="29"/>
      <c r="AD173" s="29"/>
      <c r="AE173" s="29"/>
      <c r="AR173" s="171" t="s">
        <v>324</v>
      </c>
      <c r="AT173" s="171" t="s">
        <v>139</v>
      </c>
      <c r="AU173" s="171" t="s">
        <v>85</v>
      </c>
      <c r="AY173" s="14" t="s">
        <v>136</v>
      </c>
      <c r="BE173" s="172">
        <f>IF(O173="základná",K173,0)</f>
        <v>0</v>
      </c>
      <c r="BF173" s="172">
        <f>IF(O173="znížená",K173,0)</f>
        <v>0</v>
      </c>
      <c r="BG173" s="172">
        <f>IF(O173="zákl. prenesená",K173,0)</f>
        <v>0</v>
      </c>
      <c r="BH173" s="172">
        <f>IF(O173="zníž. prenesená",K173,0)</f>
        <v>0</v>
      </c>
      <c r="BI173" s="172">
        <f>IF(O173="nulová",K173,0)</f>
        <v>0</v>
      </c>
      <c r="BJ173" s="14" t="s">
        <v>91</v>
      </c>
      <c r="BK173" s="172">
        <f>ROUND(P173*H173,2)</f>
        <v>0</v>
      </c>
      <c r="BL173" s="14" t="s">
        <v>324</v>
      </c>
      <c r="BM173" s="171" t="s">
        <v>325</v>
      </c>
    </row>
    <row r="174" spans="1:65" s="2" customFormat="1" ht="19.5">
      <c r="A174" s="29"/>
      <c r="B174" s="30"/>
      <c r="C174" s="29"/>
      <c r="D174" s="183" t="s">
        <v>182</v>
      </c>
      <c r="E174" s="29"/>
      <c r="F174" s="184" t="s">
        <v>326</v>
      </c>
      <c r="G174" s="29"/>
      <c r="H174" s="29"/>
      <c r="I174" s="185"/>
      <c r="J174" s="185"/>
      <c r="K174" s="29"/>
      <c r="L174" s="29"/>
      <c r="M174" s="30"/>
      <c r="N174" s="189"/>
      <c r="O174" s="190"/>
      <c r="P174" s="191"/>
      <c r="Q174" s="191"/>
      <c r="R174" s="191"/>
      <c r="S174" s="191"/>
      <c r="T174" s="191"/>
      <c r="U174" s="191"/>
      <c r="V174" s="191"/>
      <c r="W174" s="191"/>
      <c r="X174" s="192"/>
      <c r="Y174" s="29"/>
      <c r="Z174" s="29"/>
      <c r="AA174" s="29"/>
      <c r="AB174" s="29"/>
      <c r="AC174" s="29"/>
      <c r="AD174" s="29"/>
      <c r="AE174" s="29"/>
      <c r="AT174" s="14" t="s">
        <v>182</v>
      </c>
      <c r="AU174" s="14" t="s">
        <v>85</v>
      </c>
    </row>
    <row r="175" spans="1:65" s="2" customFormat="1" ht="6.95" customHeight="1">
      <c r="A175" s="29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30"/>
      <c r="N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</row>
  </sheetData>
  <autoFilter ref="C119:L174" xr:uid="{00000000-0009-0000-0000-000001000000}"/>
  <mergeCells count="9">
    <mergeCell ref="E87:H87"/>
    <mergeCell ref="E110:H110"/>
    <mergeCell ref="E112:H112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6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43" t="s">
        <v>6</v>
      </c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T2" s="14" t="s">
        <v>89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77</v>
      </c>
    </row>
    <row r="4" spans="1:46" s="1" customFormat="1" ht="24.95" customHeight="1">
      <c r="B4" s="17"/>
      <c r="D4" s="18" t="s">
        <v>101</v>
      </c>
      <c r="M4" s="17"/>
      <c r="N4" s="101" t="s">
        <v>10</v>
      </c>
      <c r="AT4" s="14" t="s">
        <v>3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24" t="s">
        <v>16</v>
      </c>
      <c r="M6" s="17"/>
    </row>
    <row r="7" spans="1:46" s="1" customFormat="1" ht="16.5" customHeight="1">
      <c r="B7" s="17"/>
      <c r="E7" s="244" t="str">
        <f>'Rekapitulácia stavby'!K6</f>
        <v>Budova Technických služieb v meste Kremnica</v>
      </c>
      <c r="F7" s="245"/>
      <c r="G7" s="245"/>
      <c r="H7" s="245"/>
      <c r="M7" s="17"/>
    </row>
    <row r="8" spans="1:46" s="2" customFormat="1" ht="12" customHeight="1">
      <c r="A8" s="29"/>
      <c r="B8" s="30"/>
      <c r="C8" s="29"/>
      <c r="D8" s="24" t="s">
        <v>102</v>
      </c>
      <c r="E8" s="29"/>
      <c r="F8" s="29"/>
      <c r="G8" s="29"/>
      <c r="H8" s="29"/>
      <c r="I8" s="29"/>
      <c r="J8" s="29"/>
      <c r="K8" s="29"/>
      <c r="L8" s="29"/>
      <c r="M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8" t="s">
        <v>327</v>
      </c>
      <c r="F9" s="246"/>
      <c r="G9" s="246"/>
      <c r="H9" s="246"/>
      <c r="I9" s="29"/>
      <c r="J9" s="29"/>
      <c r="K9" s="29"/>
      <c r="L9" s="29"/>
      <c r="M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29"/>
      <c r="M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5">
        <f>'Rekapitulácia stavby'!AN8</f>
        <v>44602</v>
      </c>
      <c r="K12" s="29"/>
      <c r="L12" s="29"/>
      <c r="M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29"/>
      <c r="M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29"/>
      <c r="M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29"/>
      <c r="M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47" t="str">
        <f>'Rekapitulácia stavby'!E14</f>
        <v>Vyplň údaj</v>
      </c>
      <c r="F18" s="224"/>
      <c r="G18" s="224"/>
      <c r="H18" s="224"/>
      <c r="I18" s="24" t="s">
        <v>26</v>
      </c>
      <c r="J18" s="25" t="str">
        <f>'Rekapitulácia stavby'!AN14</f>
        <v>Vyplň údaj</v>
      </c>
      <c r="K18" s="29"/>
      <c r="L18" s="29"/>
      <c r="M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29"/>
      <c r="M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29"/>
      <c r="M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29"/>
      <c r="M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32</v>
      </c>
      <c r="F24" s="29"/>
      <c r="G24" s="29"/>
      <c r="H24" s="29"/>
      <c r="I24" s="24" t="s">
        <v>26</v>
      </c>
      <c r="J24" s="22" t="s">
        <v>1</v>
      </c>
      <c r="K24" s="29"/>
      <c r="L24" s="29"/>
      <c r="M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29"/>
      <c r="M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102"/>
      <c r="B27" s="103"/>
      <c r="C27" s="102"/>
      <c r="D27" s="102"/>
      <c r="E27" s="229" t="s">
        <v>1</v>
      </c>
      <c r="F27" s="229"/>
      <c r="G27" s="229"/>
      <c r="H27" s="229"/>
      <c r="I27" s="102"/>
      <c r="J27" s="102"/>
      <c r="K27" s="102"/>
      <c r="L27" s="102"/>
      <c r="M27" s="104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66"/>
      <c r="M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.75">
      <c r="A30" s="29"/>
      <c r="B30" s="30"/>
      <c r="C30" s="29"/>
      <c r="D30" s="29"/>
      <c r="E30" s="24" t="s">
        <v>104</v>
      </c>
      <c r="F30" s="29"/>
      <c r="G30" s="29"/>
      <c r="H30" s="29"/>
      <c r="I30" s="29"/>
      <c r="J30" s="29"/>
      <c r="K30" s="105">
        <f>I96</f>
        <v>0</v>
      </c>
      <c r="L30" s="29"/>
      <c r="M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2.75">
      <c r="A31" s="29"/>
      <c r="B31" s="30"/>
      <c r="C31" s="29"/>
      <c r="D31" s="29"/>
      <c r="E31" s="24" t="s">
        <v>105</v>
      </c>
      <c r="F31" s="29"/>
      <c r="G31" s="29"/>
      <c r="H31" s="29"/>
      <c r="I31" s="29"/>
      <c r="J31" s="29"/>
      <c r="K31" s="105">
        <f>J96</f>
        <v>0</v>
      </c>
      <c r="L31" s="29"/>
      <c r="M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6" t="s">
        <v>35</v>
      </c>
      <c r="E32" s="29"/>
      <c r="F32" s="29"/>
      <c r="G32" s="29"/>
      <c r="H32" s="29"/>
      <c r="I32" s="29"/>
      <c r="J32" s="29"/>
      <c r="K32" s="71">
        <f>ROUND(K121, 2)</f>
        <v>0</v>
      </c>
      <c r="L32" s="29"/>
      <c r="M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6"/>
      <c r="E33" s="66"/>
      <c r="F33" s="66"/>
      <c r="G33" s="66"/>
      <c r="H33" s="66"/>
      <c r="I33" s="66"/>
      <c r="J33" s="66"/>
      <c r="K33" s="66"/>
      <c r="L33" s="66"/>
      <c r="M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37</v>
      </c>
      <c r="G34" s="29"/>
      <c r="H34" s="29"/>
      <c r="I34" s="33" t="s">
        <v>36</v>
      </c>
      <c r="J34" s="29"/>
      <c r="K34" s="33" t="s">
        <v>38</v>
      </c>
      <c r="L34" s="29"/>
      <c r="M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7" t="s">
        <v>39</v>
      </c>
      <c r="E35" s="35" t="s">
        <v>40</v>
      </c>
      <c r="F35" s="108">
        <f>ROUND((SUM(BE121:BE166)),  2)</f>
        <v>0</v>
      </c>
      <c r="G35" s="109"/>
      <c r="H35" s="109"/>
      <c r="I35" s="110">
        <v>0.2</v>
      </c>
      <c r="J35" s="109"/>
      <c r="K35" s="108">
        <f>ROUND(((SUM(BE121:BE166))*I35),  2)</f>
        <v>0</v>
      </c>
      <c r="L35" s="29"/>
      <c r="M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35" t="s">
        <v>41</v>
      </c>
      <c r="F36" s="108">
        <f>ROUND((SUM(BF121:BF166)),  2)</f>
        <v>0</v>
      </c>
      <c r="G36" s="109"/>
      <c r="H36" s="109"/>
      <c r="I36" s="110">
        <v>0.2</v>
      </c>
      <c r="J36" s="109"/>
      <c r="K36" s="108">
        <f>ROUND(((SUM(BF121:BF166))*I36),  2)</f>
        <v>0</v>
      </c>
      <c r="L36" s="29"/>
      <c r="M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42</v>
      </c>
      <c r="F37" s="105">
        <f>ROUND((SUM(BG121:BG166)),  2)</f>
        <v>0</v>
      </c>
      <c r="G37" s="29"/>
      <c r="H37" s="29"/>
      <c r="I37" s="111">
        <v>0.2</v>
      </c>
      <c r="J37" s="29"/>
      <c r="K37" s="105">
        <f>0</f>
        <v>0</v>
      </c>
      <c r="L37" s="29"/>
      <c r="M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43</v>
      </c>
      <c r="F38" s="105">
        <f>ROUND((SUM(BH121:BH166)),  2)</f>
        <v>0</v>
      </c>
      <c r="G38" s="29"/>
      <c r="H38" s="29"/>
      <c r="I38" s="111">
        <v>0.2</v>
      </c>
      <c r="J38" s="29"/>
      <c r="K38" s="105">
        <f>0</f>
        <v>0</v>
      </c>
      <c r="L38" s="29"/>
      <c r="M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35" t="s">
        <v>44</v>
      </c>
      <c r="F39" s="108">
        <f>ROUND((SUM(BI121:BI166)),  2)</f>
        <v>0</v>
      </c>
      <c r="G39" s="109"/>
      <c r="H39" s="109"/>
      <c r="I39" s="110">
        <v>0</v>
      </c>
      <c r="J39" s="109"/>
      <c r="K39" s="108">
        <f>0</f>
        <v>0</v>
      </c>
      <c r="L39" s="29"/>
      <c r="M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12"/>
      <c r="D41" s="113" t="s">
        <v>45</v>
      </c>
      <c r="E41" s="60"/>
      <c r="F41" s="60"/>
      <c r="G41" s="114" t="s">
        <v>46</v>
      </c>
      <c r="H41" s="115" t="s">
        <v>47</v>
      </c>
      <c r="I41" s="60"/>
      <c r="J41" s="60"/>
      <c r="K41" s="116">
        <f>SUM(K32:K39)</f>
        <v>0</v>
      </c>
      <c r="L41" s="117"/>
      <c r="M41" s="42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42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M43" s="17"/>
    </row>
    <row r="44" spans="1:31" s="1" customFormat="1" ht="14.45" customHeight="1">
      <c r="B44" s="17"/>
      <c r="M44" s="17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4"/>
      <c r="M50" s="42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29"/>
      <c r="B61" s="30"/>
      <c r="C61" s="29"/>
      <c r="D61" s="45" t="s">
        <v>50</v>
      </c>
      <c r="E61" s="32"/>
      <c r="F61" s="118" t="s">
        <v>51</v>
      </c>
      <c r="G61" s="45" t="s">
        <v>50</v>
      </c>
      <c r="H61" s="32"/>
      <c r="I61" s="32"/>
      <c r="J61" s="119" t="s">
        <v>51</v>
      </c>
      <c r="K61" s="32"/>
      <c r="L61" s="32"/>
      <c r="M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29"/>
      <c r="B65" s="30"/>
      <c r="C65" s="29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6"/>
      <c r="M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29"/>
      <c r="B76" s="30"/>
      <c r="C76" s="29"/>
      <c r="D76" s="45" t="s">
        <v>50</v>
      </c>
      <c r="E76" s="32"/>
      <c r="F76" s="118" t="s">
        <v>51</v>
      </c>
      <c r="G76" s="45" t="s">
        <v>50</v>
      </c>
      <c r="H76" s="32"/>
      <c r="I76" s="32"/>
      <c r="J76" s="119" t="s">
        <v>51</v>
      </c>
      <c r="K76" s="32"/>
      <c r="L76" s="32"/>
      <c r="M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106</v>
      </c>
      <c r="D82" s="29"/>
      <c r="E82" s="29"/>
      <c r="F82" s="29"/>
      <c r="G82" s="29"/>
      <c r="H82" s="29"/>
      <c r="I82" s="29"/>
      <c r="J82" s="29"/>
      <c r="K82" s="29"/>
      <c r="L82" s="29"/>
      <c r="M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29"/>
      <c r="M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44" t="str">
        <f>E7</f>
        <v>Budova Technických služieb v meste Kremnica</v>
      </c>
      <c r="F85" s="245"/>
      <c r="G85" s="245"/>
      <c r="H85" s="245"/>
      <c r="I85" s="29"/>
      <c r="J85" s="29"/>
      <c r="K85" s="29"/>
      <c r="L85" s="29"/>
      <c r="M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102</v>
      </c>
      <c r="D86" s="29"/>
      <c r="E86" s="29"/>
      <c r="F86" s="29"/>
      <c r="G86" s="29"/>
      <c r="H86" s="29"/>
      <c r="I86" s="29"/>
      <c r="J86" s="29"/>
      <c r="K86" s="29"/>
      <c r="L86" s="29"/>
      <c r="M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98" t="str">
        <f>E9</f>
        <v>FTV - Fotovoltický zdroj</v>
      </c>
      <c r="F87" s="246"/>
      <c r="G87" s="246"/>
      <c r="H87" s="246"/>
      <c r="I87" s="29"/>
      <c r="J87" s="29"/>
      <c r="K87" s="29"/>
      <c r="L87" s="29"/>
      <c r="M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>k. ú. Kremnica, parc. číslo: C-KN 168/1</v>
      </c>
      <c r="G89" s="29"/>
      <c r="H89" s="29"/>
      <c r="I89" s="24" t="s">
        <v>22</v>
      </c>
      <c r="J89" s="55">
        <f>IF(J12="","",J12)</f>
        <v>44602</v>
      </c>
      <c r="K89" s="29"/>
      <c r="L89" s="29"/>
      <c r="M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>Mesto Kremnica, Štefánikovo námestie 1/1, 96701, K</v>
      </c>
      <c r="G91" s="29"/>
      <c r="H91" s="29"/>
      <c r="I91" s="24" t="s">
        <v>29</v>
      </c>
      <c r="J91" s="27" t="str">
        <f>E21</f>
        <v>Ing. Ľubomír Gecík</v>
      </c>
      <c r="K91" s="29"/>
      <c r="L91" s="29"/>
      <c r="M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Brightsol s. r. o.</v>
      </c>
      <c r="K92" s="29"/>
      <c r="L92" s="29"/>
      <c r="M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20" t="s">
        <v>107</v>
      </c>
      <c r="D94" s="112"/>
      <c r="E94" s="112"/>
      <c r="F94" s="112"/>
      <c r="G94" s="112"/>
      <c r="H94" s="112"/>
      <c r="I94" s="121" t="s">
        <v>108</v>
      </c>
      <c r="J94" s="121" t="s">
        <v>109</v>
      </c>
      <c r="K94" s="121" t="s">
        <v>110</v>
      </c>
      <c r="L94" s="112"/>
      <c r="M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111</v>
      </c>
      <c r="D96" s="29"/>
      <c r="E96" s="29"/>
      <c r="F96" s="29"/>
      <c r="G96" s="29"/>
      <c r="H96" s="29"/>
      <c r="I96" s="71">
        <f t="shared" ref="I96:J98" si="0">Q121</f>
        <v>0</v>
      </c>
      <c r="J96" s="71">
        <f t="shared" si="0"/>
        <v>0</v>
      </c>
      <c r="K96" s="71">
        <f>K121</f>
        <v>0</v>
      </c>
      <c r="L96" s="29"/>
      <c r="M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5" customHeight="1">
      <c r="B97" s="123"/>
      <c r="D97" s="124" t="s">
        <v>328</v>
      </c>
      <c r="E97" s="125"/>
      <c r="F97" s="125"/>
      <c r="G97" s="125"/>
      <c r="H97" s="125"/>
      <c r="I97" s="126">
        <f t="shared" si="0"/>
        <v>0</v>
      </c>
      <c r="J97" s="126">
        <f t="shared" si="0"/>
        <v>0</v>
      </c>
      <c r="K97" s="126">
        <f>K122</f>
        <v>0</v>
      </c>
      <c r="M97" s="123"/>
    </row>
    <row r="98" spans="1:31" s="10" customFormat="1" ht="19.899999999999999" customHeight="1">
      <c r="B98" s="127"/>
      <c r="D98" s="128" t="s">
        <v>329</v>
      </c>
      <c r="E98" s="129"/>
      <c r="F98" s="129"/>
      <c r="G98" s="129"/>
      <c r="H98" s="129"/>
      <c r="I98" s="130">
        <f t="shared" si="0"/>
        <v>0</v>
      </c>
      <c r="J98" s="130">
        <f t="shared" si="0"/>
        <v>0</v>
      </c>
      <c r="K98" s="130">
        <f>K123</f>
        <v>0</v>
      </c>
      <c r="M98" s="127"/>
    </row>
    <row r="99" spans="1:31" s="9" customFormat="1" ht="24.95" customHeight="1">
      <c r="B99" s="123"/>
      <c r="D99" s="124" t="s">
        <v>113</v>
      </c>
      <c r="E99" s="125"/>
      <c r="F99" s="125"/>
      <c r="G99" s="125"/>
      <c r="H99" s="125"/>
      <c r="I99" s="126">
        <f>Q128</f>
        <v>0</v>
      </c>
      <c r="J99" s="126">
        <f>R128</f>
        <v>0</v>
      </c>
      <c r="K99" s="126">
        <f>K128</f>
        <v>0</v>
      </c>
      <c r="M99" s="123"/>
    </row>
    <row r="100" spans="1:31" s="10" customFormat="1" ht="19.899999999999999" customHeight="1">
      <c r="B100" s="127"/>
      <c r="D100" s="128" t="s">
        <v>114</v>
      </c>
      <c r="E100" s="129"/>
      <c r="F100" s="129"/>
      <c r="G100" s="129"/>
      <c r="H100" s="129"/>
      <c r="I100" s="130">
        <f>Q129</f>
        <v>0</v>
      </c>
      <c r="J100" s="130">
        <f>R129</f>
        <v>0</v>
      </c>
      <c r="K100" s="130">
        <f>K129</f>
        <v>0</v>
      </c>
      <c r="M100" s="127"/>
    </row>
    <row r="101" spans="1:31" s="10" customFormat="1" ht="19.899999999999999" customHeight="1">
      <c r="B101" s="127"/>
      <c r="D101" s="128" t="s">
        <v>115</v>
      </c>
      <c r="E101" s="129"/>
      <c r="F101" s="129"/>
      <c r="G101" s="129"/>
      <c r="H101" s="129"/>
      <c r="I101" s="130">
        <f>Q165</f>
        <v>0</v>
      </c>
      <c r="J101" s="130">
        <f>R165</f>
        <v>0</v>
      </c>
      <c r="K101" s="130">
        <f>K165</f>
        <v>0</v>
      </c>
      <c r="M101" s="127"/>
    </row>
    <row r="102" spans="1:31" s="2" customFormat="1" ht="21.75" customHeight="1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42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6.95" customHeight="1">
      <c r="A103" s="29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31" s="2" customFormat="1" ht="6.95" customHeight="1">
      <c r="A107" s="29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24.95" customHeight="1">
      <c r="A108" s="29"/>
      <c r="B108" s="30"/>
      <c r="C108" s="18" t="s">
        <v>117</v>
      </c>
      <c r="D108" s="29"/>
      <c r="E108" s="29"/>
      <c r="F108" s="29"/>
      <c r="G108" s="29"/>
      <c r="H108" s="29"/>
      <c r="I108" s="29"/>
      <c r="J108" s="29"/>
      <c r="K108" s="29"/>
      <c r="L108" s="29"/>
      <c r="M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16</v>
      </c>
      <c r="D110" s="29"/>
      <c r="E110" s="29"/>
      <c r="F110" s="29"/>
      <c r="G110" s="29"/>
      <c r="H110" s="29"/>
      <c r="I110" s="29"/>
      <c r="J110" s="29"/>
      <c r="K110" s="29"/>
      <c r="L110" s="29"/>
      <c r="M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244" t="str">
        <f>E7</f>
        <v>Budova Technických služieb v meste Kremnica</v>
      </c>
      <c r="F111" s="245"/>
      <c r="G111" s="245"/>
      <c r="H111" s="245"/>
      <c r="I111" s="29"/>
      <c r="J111" s="29"/>
      <c r="K111" s="29"/>
      <c r="L111" s="29"/>
      <c r="M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102</v>
      </c>
      <c r="D112" s="29"/>
      <c r="E112" s="29"/>
      <c r="F112" s="29"/>
      <c r="G112" s="29"/>
      <c r="H112" s="29"/>
      <c r="I112" s="29"/>
      <c r="J112" s="29"/>
      <c r="K112" s="29"/>
      <c r="L112" s="29"/>
      <c r="M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198" t="str">
        <f>E9</f>
        <v>FTV - Fotovoltický zdroj</v>
      </c>
      <c r="F113" s="246"/>
      <c r="G113" s="246"/>
      <c r="H113" s="246"/>
      <c r="I113" s="29"/>
      <c r="J113" s="29"/>
      <c r="K113" s="29"/>
      <c r="L113" s="29"/>
      <c r="M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20</v>
      </c>
      <c r="D115" s="29"/>
      <c r="E115" s="29"/>
      <c r="F115" s="22" t="str">
        <f>F12</f>
        <v>k. ú. Kremnica, parc. číslo: C-KN 168/1</v>
      </c>
      <c r="G115" s="29"/>
      <c r="H115" s="29"/>
      <c r="I115" s="24" t="s">
        <v>22</v>
      </c>
      <c r="J115" s="55">
        <f>IF(J12="","",J12)</f>
        <v>44602</v>
      </c>
      <c r="K115" s="29"/>
      <c r="L115" s="29"/>
      <c r="M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23</v>
      </c>
      <c r="D117" s="29"/>
      <c r="E117" s="29"/>
      <c r="F117" s="22" t="str">
        <f>E15</f>
        <v>Mesto Kremnica, Štefánikovo námestie 1/1, 96701, K</v>
      </c>
      <c r="G117" s="29"/>
      <c r="H117" s="29"/>
      <c r="I117" s="24" t="s">
        <v>29</v>
      </c>
      <c r="J117" s="27" t="str">
        <f>E21</f>
        <v>Ing. Ľubomír Gecík</v>
      </c>
      <c r="K117" s="29"/>
      <c r="L117" s="29"/>
      <c r="M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27</v>
      </c>
      <c r="D118" s="29"/>
      <c r="E118" s="29"/>
      <c r="F118" s="22" t="str">
        <f>IF(E18="","",E18)</f>
        <v>Vyplň údaj</v>
      </c>
      <c r="G118" s="29"/>
      <c r="H118" s="29"/>
      <c r="I118" s="24" t="s">
        <v>31</v>
      </c>
      <c r="J118" s="27" t="str">
        <f>E24</f>
        <v>Brightsol s. r. o.</v>
      </c>
      <c r="K118" s="29"/>
      <c r="L118" s="29"/>
      <c r="M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0.3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11" customFormat="1" ht="29.25" customHeight="1">
      <c r="A120" s="131"/>
      <c r="B120" s="132"/>
      <c r="C120" s="133" t="s">
        <v>118</v>
      </c>
      <c r="D120" s="134" t="s">
        <v>60</v>
      </c>
      <c r="E120" s="134" t="s">
        <v>56</v>
      </c>
      <c r="F120" s="134" t="s">
        <v>57</v>
      </c>
      <c r="G120" s="134" t="s">
        <v>119</v>
      </c>
      <c r="H120" s="134" t="s">
        <v>120</v>
      </c>
      <c r="I120" s="134" t="s">
        <v>121</v>
      </c>
      <c r="J120" s="134" t="s">
        <v>122</v>
      </c>
      <c r="K120" s="135" t="s">
        <v>110</v>
      </c>
      <c r="L120" s="136" t="s">
        <v>123</v>
      </c>
      <c r="M120" s="137"/>
      <c r="N120" s="62" t="s">
        <v>1</v>
      </c>
      <c r="O120" s="63" t="s">
        <v>39</v>
      </c>
      <c r="P120" s="63" t="s">
        <v>124</v>
      </c>
      <c r="Q120" s="63" t="s">
        <v>125</v>
      </c>
      <c r="R120" s="63" t="s">
        <v>126</v>
      </c>
      <c r="S120" s="63" t="s">
        <v>127</v>
      </c>
      <c r="T120" s="63" t="s">
        <v>128</v>
      </c>
      <c r="U120" s="63" t="s">
        <v>129</v>
      </c>
      <c r="V120" s="63" t="s">
        <v>130</v>
      </c>
      <c r="W120" s="63" t="s">
        <v>131</v>
      </c>
      <c r="X120" s="64" t="s">
        <v>132</v>
      </c>
      <c r="Y120" s="131"/>
      <c r="Z120" s="131"/>
      <c r="AA120" s="131"/>
      <c r="AB120" s="131"/>
      <c r="AC120" s="131"/>
      <c r="AD120" s="131"/>
      <c r="AE120" s="131"/>
    </row>
    <row r="121" spans="1:65" s="2" customFormat="1" ht="22.9" customHeight="1">
      <c r="A121" s="29"/>
      <c r="B121" s="30"/>
      <c r="C121" s="69" t="s">
        <v>111</v>
      </c>
      <c r="D121" s="29"/>
      <c r="E121" s="29"/>
      <c r="F121" s="29"/>
      <c r="G121" s="29"/>
      <c r="H121" s="29"/>
      <c r="I121" s="29"/>
      <c r="J121" s="29"/>
      <c r="K121" s="138">
        <f>BK121</f>
        <v>0</v>
      </c>
      <c r="L121" s="29"/>
      <c r="M121" s="30"/>
      <c r="N121" s="65"/>
      <c r="O121" s="56"/>
      <c r="P121" s="66"/>
      <c r="Q121" s="139">
        <f>Q122+Q128</f>
        <v>0</v>
      </c>
      <c r="R121" s="139">
        <f>R122+R128</f>
        <v>0</v>
      </c>
      <c r="S121" s="66"/>
      <c r="T121" s="140">
        <f>T122+T128</f>
        <v>0</v>
      </c>
      <c r="U121" s="66"/>
      <c r="V121" s="140">
        <f>V122+V128</f>
        <v>3.1289999999999998E-2</v>
      </c>
      <c r="W121" s="66"/>
      <c r="X121" s="141">
        <f>X122+X128</f>
        <v>2.0500000000000001E-2</v>
      </c>
      <c r="Y121" s="29"/>
      <c r="Z121" s="29"/>
      <c r="AA121" s="29"/>
      <c r="AB121" s="29"/>
      <c r="AC121" s="29"/>
      <c r="AD121" s="29"/>
      <c r="AE121" s="29"/>
      <c r="AT121" s="14" t="s">
        <v>76</v>
      </c>
      <c r="AU121" s="14" t="s">
        <v>112</v>
      </c>
      <c r="BK121" s="142">
        <f>BK122+BK128</f>
        <v>0</v>
      </c>
    </row>
    <row r="122" spans="1:65" s="12" customFormat="1" ht="25.9" customHeight="1">
      <c r="B122" s="143"/>
      <c r="D122" s="144" t="s">
        <v>76</v>
      </c>
      <c r="E122" s="145" t="s">
        <v>330</v>
      </c>
      <c r="F122" s="145" t="s">
        <v>331</v>
      </c>
      <c r="I122" s="146"/>
      <c r="J122" s="146"/>
      <c r="K122" s="147">
        <f>BK122</f>
        <v>0</v>
      </c>
      <c r="M122" s="143"/>
      <c r="N122" s="148"/>
      <c r="O122" s="149"/>
      <c r="P122" s="149"/>
      <c r="Q122" s="150">
        <f>Q123</f>
        <v>0</v>
      </c>
      <c r="R122" s="150">
        <f>R123</f>
        <v>0</v>
      </c>
      <c r="S122" s="149"/>
      <c r="T122" s="151">
        <f>T123</f>
        <v>0</v>
      </c>
      <c r="U122" s="149"/>
      <c r="V122" s="151">
        <f>V123</f>
        <v>5.0000000000000001E-4</v>
      </c>
      <c r="W122" s="149"/>
      <c r="X122" s="152">
        <f>X123</f>
        <v>2.0500000000000001E-2</v>
      </c>
      <c r="AR122" s="144" t="s">
        <v>85</v>
      </c>
      <c r="AT122" s="153" t="s">
        <v>76</v>
      </c>
      <c r="AU122" s="153" t="s">
        <v>77</v>
      </c>
      <c r="AY122" s="144" t="s">
        <v>136</v>
      </c>
      <c r="BK122" s="154">
        <f>BK123</f>
        <v>0</v>
      </c>
    </row>
    <row r="123" spans="1:65" s="12" customFormat="1" ht="22.9" customHeight="1">
      <c r="B123" s="143"/>
      <c r="D123" s="144" t="s">
        <v>76</v>
      </c>
      <c r="E123" s="155" t="s">
        <v>172</v>
      </c>
      <c r="F123" s="155" t="s">
        <v>332</v>
      </c>
      <c r="I123" s="146"/>
      <c r="J123" s="146"/>
      <c r="K123" s="156">
        <f>BK123</f>
        <v>0</v>
      </c>
      <c r="M123" s="143"/>
      <c r="N123" s="148"/>
      <c r="O123" s="149"/>
      <c r="P123" s="149"/>
      <c r="Q123" s="150">
        <f>SUM(Q124:Q127)</f>
        <v>0</v>
      </c>
      <c r="R123" s="150">
        <f>SUM(R124:R127)</f>
        <v>0</v>
      </c>
      <c r="S123" s="149"/>
      <c r="T123" s="151">
        <f>SUM(T124:T127)</f>
        <v>0</v>
      </c>
      <c r="U123" s="149"/>
      <c r="V123" s="151">
        <f>SUM(V124:V127)</f>
        <v>5.0000000000000001E-4</v>
      </c>
      <c r="W123" s="149"/>
      <c r="X123" s="152">
        <f>SUM(X124:X127)</f>
        <v>2.0500000000000001E-2</v>
      </c>
      <c r="AR123" s="144" t="s">
        <v>85</v>
      </c>
      <c r="AT123" s="153" t="s">
        <v>76</v>
      </c>
      <c r="AU123" s="153" t="s">
        <v>85</v>
      </c>
      <c r="AY123" s="144" t="s">
        <v>136</v>
      </c>
      <c r="BK123" s="154">
        <f>SUM(BK124:BK127)</f>
        <v>0</v>
      </c>
    </row>
    <row r="124" spans="1:65" s="2" customFormat="1" ht="24.2" customHeight="1">
      <c r="A124" s="29"/>
      <c r="B124" s="157"/>
      <c r="C124" s="158" t="s">
        <v>85</v>
      </c>
      <c r="D124" s="158" t="s">
        <v>139</v>
      </c>
      <c r="E124" s="159" t="s">
        <v>333</v>
      </c>
      <c r="F124" s="160" t="s">
        <v>334</v>
      </c>
      <c r="G124" s="161" t="s">
        <v>147</v>
      </c>
      <c r="H124" s="162">
        <v>10</v>
      </c>
      <c r="I124" s="163"/>
      <c r="J124" s="163"/>
      <c r="K124" s="164">
        <f>ROUND(P124*H124,2)</f>
        <v>0</v>
      </c>
      <c r="L124" s="165"/>
      <c r="M124" s="30"/>
      <c r="N124" s="166" t="s">
        <v>1</v>
      </c>
      <c r="O124" s="167" t="s">
        <v>41</v>
      </c>
      <c r="P124" s="168">
        <f>I124+J124</f>
        <v>0</v>
      </c>
      <c r="Q124" s="168">
        <f>ROUND(I124*H124,2)</f>
        <v>0</v>
      </c>
      <c r="R124" s="168">
        <f>ROUND(J124*H124,2)</f>
        <v>0</v>
      </c>
      <c r="S124" s="58"/>
      <c r="T124" s="169">
        <f>S124*H124</f>
        <v>0</v>
      </c>
      <c r="U124" s="169">
        <v>0</v>
      </c>
      <c r="V124" s="169">
        <f>U124*H124</f>
        <v>0</v>
      </c>
      <c r="W124" s="169">
        <v>1E-3</v>
      </c>
      <c r="X124" s="170">
        <f>W124*H124</f>
        <v>0.01</v>
      </c>
      <c r="Y124" s="29"/>
      <c r="Z124" s="29"/>
      <c r="AA124" s="29"/>
      <c r="AB124" s="29"/>
      <c r="AC124" s="29"/>
      <c r="AD124" s="29"/>
      <c r="AE124" s="29"/>
      <c r="AR124" s="171" t="s">
        <v>152</v>
      </c>
      <c r="AT124" s="171" t="s">
        <v>139</v>
      </c>
      <c r="AU124" s="171" t="s">
        <v>91</v>
      </c>
      <c r="AY124" s="14" t="s">
        <v>136</v>
      </c>
      <c r="BE124" s="172">
        <f>IF(O124="základná",K124,0)</f>
        <v>0</v>
      </c>
      <c r="BF124" s="172">
        <f>IF(O124="znížená",K124,0)</f>
        <v>0</v>
      </c>
      <c r="BG124" s="172">
        <f>IF(O124="zákl. prenesená",K124,0)</f>
        <v>0</v>
      </c>
      <c r="BH124" s="172">
        <f>IF(O124="zníž. prenesená",K124,0)</f>
        <v>0</v>
      </c>
      <c r="BI124" s="172">
        <f>IF(O124="nulová",K124,0)</f>
        <v>0</v>
      </c>
      <c r="BJ124" s="14" t="s">
        <v>91</v>
      </c>
      <c r="BK124" s="172">
        <f>ROUND(P124*H124,2)</f>
        <v>0</v>
      </c>
      <c r="BL124" s="14" t="s">
        <v>152</v>
      </c>
      <c r="BM124" s="171" t="s">
        <v>335</v>
      </c>
    </row>
    <row r="125" spans="1:65" s="2" customFormat="1" ht="19.5">
      <c r="A125" s="29"/>
      <c r="B125" s="30"/>
      <c r="C125" s="29"/>
      <c r="D125" s="183" t="s">
        <v>182</v>
      </c>
      <c r="E125" s="29"/>
      <c r="F125" s="184" t="s">
        <v>336</v>
      </c>
      <c r="G125" s="29"/>
      <c r="H125" s="29"/>
      <c r="I125" s="185"/>
      <c r="J125" s="185"/>
      <c r="K125" s="29"/>
      <c r="L125" s="29"/>
      <c r="M125" s="30"/>
      <c r="N125" s="186"/>
      <c r="O125" s="187"/>
      <c r="P125" s="58"/>
      <c r="Q125" s="58"/>
      <c r="R125" s="58"/>
      <c r="S125" s="58"/>
      <c r="T125" s="58"/>
      <c r="U125" s="58"/>
      <c r="V125" s="58"/>
      <c r="W125" s="58"/>
      <c r="X125" s="59"/>
      <c r="Y125" s="29"/>
      <c r="Z125" s="29"/>
      <c r="AA125" s="29"/>
      <c r="AB125" s="29"/>
      <c r="AC125" s="29"/>
      <c r="AD125" s="29"/>
      <c r="AE125" s="29"/>
      <c r="AT125" s="14" t="s">
        <v>182</v>
      </c>
      <c r="AU125" s="14" t="s">
        <v>91</v>
      </c>
    </row>
    <row r="126" spans="1:65" s="2" customFormat="1" ht="24.2" customHeight="1">
      <c r="A126" s="29"/>
      <c r="B126" s="157"/>
      <c r="C126" s="158" t="s">
        <v>91</v>
      </c>
      <c r="D126" s="158" t="s">
        <v>139</v>
      </c>
      <c r="E126" s="159" t="s">
        <v>337</v>
      </c>
      <c r="F126" s="160" t="s">
        <v>338</v>
      </c>
      <c r="G126" s="161" t="s">
        <v>339</v>
      </c>
      <c r="H126" s="162">
        <v>50</v>
      </c>
      <c r="I126" s="163"/>
      <c r="J126" s="163"/>
      <c r="K126" s="164">
        <f>ROUND(P126*H126,2)</f>
        <v>0</v>
      </c>
      <c r="L126" s="165"/>
      <c r="M126" s="30"/>
      <c r="N126" s="166" t="s">
        <v>1</v>
      </c>
      <c r="O126" s="167" t="s">
        <v>41</v>
      </c>
      <c r="P126" s="168">
        <f>I126+J126</f>
        <v>0</v>
      </c>
      <c r="Q126" s="168">
        <f>ROUND(I126*H126,2)</f>
        <v>0</v>
      </c>
      <c r="R126" s="168">
        <f>ROUND(J126*H126,2)</f>
        <v>0</v>
      </c>
      <c r="S126" s="58"/>
      <c r="T126" s="169">
        <f>S126*H126</f>
        <v>0</v>
      </c>
      <c r="U126" s="169">
        <v>1.0000000000000001E-5</v>
      </c>
      <c r="V126" s="169">
        <f>U126*H126</f>
        <v>5.0000000000000001E-4</v>
      </c>
      <c r="W126" s="169">
        <v>2.1000000000000001E-4</v>
      </c>
      <c r="X126" s="170">
        <f>W126*H126</f>
        <v>1.0500000000000001E-2</v>
      </c>
      <c r="Y126" s="29"/>
      <c r="Z126" s="29"/>
      <c r="AA126" s="29"/>
      <c r="AB126" s="29"/>
      <c r="AC126" s="29"/>
      <c r="AD126" s="29"/>
      <c r="AE126" s="29"/>
      <c r="AR126" s="171" t="s">
        <v>152</v>
      </c>
      <c r="AT126" s="171" t="s">
        <v>139</v>
      </c>
      <c r="AU126" s="171" t="s">
        <v>91</v>
      </c>
      <c r="AY126" s="14" t="s">
        <v>136</v>
      </c>
      <c r="BE126" s="172">
        <f>IF(O126="základná",K126,0)</f>
        <v>0</v>
      </c>
      <c r="BF126" s="172">
        <f>IF(O126="znížená",K126,0)</f>
        <v>0</v>
      </c>
      <c r="BG126" s="172">
        <f>IF(O126="zákl. prenesená",K126,0)</f>
        <v>0</v>
      </c>
      <c r="BH126" s="172">
        <f>IF(O126="zníž. prenesená",K126,0)</f>
        <v>0</v>
      </c>
      <c r="BI126" s="172">
        <f>IF(O126="nulová",K126,0)</f>
        <v>0</v>
      </c>
      <c r="BJ126" s="14" t="s">
        <v>91</v>
      </c>
      <c r="BK126" s="172">
        <f>ROUND(P126*H126,2)</f>
        <v>0</v>
      </c>
      <c r="BL126" s="14" t="s">
        <v>152</v>
      </c>
      <c r="BM126" s="171" t="s">
        <v>340</v>
      </c>
    </row>
    <row r="127" spans="1:65" s="2" customFormat="1" ht="19.5">
      <c r="A127" s="29"/>
      <c r="B127" s="30"/>
      <c r="C127" s="29"/>
      <c r="D127" s="183" t="s">
        <v>182</v>
      </c>
      <c r="E127" s="29"/>
      <c r="F127" s="184" t="s">
        <v>341</v>
      </c>
      <c r="G127" s="29"/>
      <c r="H127" s="29"/>
      <c r="I127" s="185"/>
      <c r="J127" s="185"/>
      <c r="K127" s="29"/>
      <c r="L127" s="29"/>
      <c r="M127" s="30"/>
      <c r="N127" s="186"/>
      <c r="O127" s="187"/>
      <c r="P127" s="58"/>
      <c r="Q127" s="58"/>
      <c r="R127" s="58"/>
      <c r="S127" s="58"/>
      <c r="T127" s="58"/>
      <c r="U127" s="58"/>
      <c r="V127" s="58"/>
      <c r="W127" s="58"/>
      <c r="X127" s="59"/>
      <c r="Y127" s="29"/>
      <c r="Z127" s="29"/>
      <c r="AA127" s="29"/>
      <c r="AB127" s="29"/>
      <c r="AC127" s="29"/>
      <c r="AD127" s="29"/>
      <c r="AE127" s="29"/>
      <c r="AT127" s="14" t="s">
        <v>182</v>
      </c>
      <c r="AU127" s="14" t="s">
        <v>91</v>
      </c>
    </row>
    <row r="128" spans="1:65" s="12" customFormat="1" ht="25.9" customHeight="1">
      <c r="B128" s="143"/>
      <c r="D128" s="144" t="s">
        <v>76</v>
      </c>
      <c r="E128" s="145" t="s">
        <v>133</v>
      </c>
      <c r="F128" s="145" t="s">
        <v>134</v>
      </c>
      <c r="I128" s="146"/>
      <c r="J128" s="146"/>
      <c r="K128" s="147">
        <f>BK128</f>
        <v>0</v>
      </c>
      <c r="M128" s="143"/>
      <c r="N128" s="148"/>
      <c r="O128" s="149"/>
      <c r="P128" s="149"/>
      <c r="Q128" s="150">
        <f>Q129+Q165</f>
        <v>0</v>
      </c>
      <c r="R128" s="150">
        <f>R129+R165</f>
        <v>0</v>
      </c>
      <c r="S128" s="149"/>
      <c r="T128" s="151">
        <f>T129+T165</f>
        <v>0</v>
      </c>
      <c r="U128" s="149"/>
      <c r="V128" s="151">
        <f>V129+V165</f>
        <v>3.0789999999999998E-2</v>
      </c>
      <c r="W128" s="149"/>
      <c r="X128" s="152">
        <f>X129+X165</f>
        <v>0</v>
      </c>
      <c r="AR128" s="144" t="s">
        <v>135</v>
      </c>
      <c r="AT128" s="153" t="s">
        <v>76</v>
      </c>
      <c r="AU128" s="153" t="s">
        <v>77</v>
      </c>
      <c r="AY128" s="144" t="s">
        <v>136</v>
      </c>
      <c r="BK128" s="154">
        <f>BK129+BK165</f>
        <v>0</v>
      </c>
    </row>
    <row r="129" spans="1:65" s="12" customFormat="1" ht="22.9" customHeight="1">
      <c r="B129" s="143"/>
      <c r="D129" s="144" t="s">
        <v>76</v>
      </c>
      <c r="E129" s="155" t="s">
        <v>137</v>
      </c>
      <c r="F129" s="155" t="s">
        <v>138</v>
      </c>
      <c r="I129" s="146"/>
      <c r="J129" s="146"/>
      <c r="K129" s="156">
        <f>BK129</f>
        <v>0</v>
      </c>
      <c r="M129" s="143"/>
      <c r="N129" s="148"/>
      <c r="O129" s="149"/>
      <c r="P129" s="149"/>
      <c r="Q129" s="150">
        <f>SUM(Q130:Q164)</f>
        <v>0</v>
      </c>
      <c r="R129" s="150">
        <f>SUM(R130:R164)</f>
        <v>0</v>
      </c>
      <c r="S129" s="149"/>
      <c r="T129" s="151">
        <f>SUM(T130:T164)</f>
        <v>0</v>
      </c>
      <c r="U129" s="149"/>
      <c r="V129" s="151">
        <f>SUM(V130:V164)</f>
        <v>3.0789999999999998E-2</v>
      </c>
      <c r="W129" s="149"/>
      <c r="X129" s="152">
        <f>SUM(X130:X164)</f>
        <v>0</v>
      </c>
      <c r="AR129" s="144" t="s">
        <v>135</v>
      </c>
      <c r="AT129" s="153" t="s">
        <v>76</v>
      </c>
      <c r="AU129" s="153" t="s">
        <v>85</v>
      </c>
      <c r="AY129" s="144" t="s">
        <v>136</v>
      </c>
      <c r="BK129" s="154">
        <f>SUM(BK130:BK164)</f>
        <v>0</v>
      </c>
    </row>
    <row r="130" spans="1:65" s="2" customFormat="1" ht="21.75" customHeight="1">
      <c r="A130" s="29"/>
      <c r="B130" s="157"/>
      <c r="C130" s="158" t="s">
        <v>135</v>
      </c>
      <c r="D130" s="158" t="s">
        <v>139</v>
      </c>
      <c r="E130" s="159" t="s">
        <v>342</v>
      </c>
      <c r="F130" s="160" t="s">
        <v>343</v>
      </c>
      <c r="G130" s="161" t="s">
        <v>344</v>
      </c>
      <c r="H130" s="162">
        <v>1</v>
      </c>
      <c r="I130" s="163"/>
      <c r="J130" s="163"/>
      <c r="K130" s="164">
        <f t="shared" ref="K130:K164" si="1">ROUND(P130*H130,2)</f>
        <v>0</v>
      </c>
      <c r="L130" s="165"/>
      <c r="M130" s="30"/>
      <c r="N130" s="166" t="s">
        <v>1</v>
      </c>
      <c r="O130" s="167" t="s">
        <v>41</v>
      </c>
      <c r="P130" s="168">
        <f t="shared" ref="P130:P164" si="2">I130+J130</f>
        <v>0</v>
      </c>
      <c r="Q130" s="168">
        <f t="shared" ref="Q130:Q164" si="3">ROUND(I130*H130,2)</f>
        <v>0</v>
      </c>
      <c r="R130" s="168">
        <f t="shared" ref="R130:R164" si="4">ROUND(J130*H130,2)</f>
        <v>0</v>
      </c>
      <c r="S130" s="58"/>
      <c r="T130" s="169">
        <f t="shared" ref="T130:T164" si="5">S130*H130</f>
        <v>0</v>
      </c>
      <c r="U130" s="169">
        <v>0</v>
      </c>
      <c r="V130" s="169">
        <f t="shared" ref="V130:V164" si="6">U130*H130</f>
        <v>0</v>
      </c>
      <c r="W130" s="169">
        <v>0</v>
      </c>
      <c r="X130" s="170">
        <f t="shared" ref="X130:X164" si="7">W130*H130</f>
        <v>0</v>
      </c>
      <c r="Y130" s="29"/>
      <c r="Z130" s="29"/>
      <c r="AA130" s="29"/>
      <c r="AB130" s="29"/>
      <c r="AC130" s="29"/>
      <c r="AD130" s="29"/>
      <c r="AE130" s="29"/>
      <c r="AR130" s="171" t="s">
        <v>143</v>
      </c>
      <c r="AT130" s="171" t="s">
        <v>139</v>
      </c>
      <c r="AU130" s="171" t="s">
        <v>91</v>
      </c>
      <c r="AY130" s="14" t="s">
        <v>136</v>
      </c>
      <c r="BE130" s="172">
        <f t="shared" ref="BE130:BE164" si="8">IF(O130="základná",K130,0)</f>
        <v>0</v>
      </c>
      <c r="BF130" s="172">
        <f t="shared" ref="BF130:BF164" si="9">IF(O130="znížená",K130,0)</f>
        <v>0</v>
      </c>
      <c r="BG130" s="172">
        <f t="shared" ref="BG130:BG164" si="10">IF(O130="zákl. prenesená",K130,0)</f>
        <v>0</v>
      </c>
      <c r="BH130" s="172">
        <f t="shared" ref="BH130:BH164" si="11">IF(O130="zníž. prenesená",K130,0)</f>
        <v>0</v>
      </c>
      <c r="BI130" s="172">
        <f t="shared" ref="BI130:BI164" si="12">IF(O130="nulová",K130,0)</f>
        <v>0</v>
      </c>
      <c r="BJ130" s="14" t="s">
        <v>91</v>
      </c>
      <c r="BK130" s="172">
        <f t="shared" ref="BK130:BK164" si="13">ROUND(P130*H130,2)</f>
        <v>0</v>
      </c>
      <c r="BL130" s="14" t="s">
        <v>143</v>
      </c>
      <c r="BM130" s="171" t="s">
        <v>345</v>
      </c>
    </row>
    <row r="131" spans="1:65" s="2" customFormat="1" ht="24.2" customHeight="1">
      <c r="A131" s="29"/>
      <c r="B131" s="157"/>
      <c r="C131" s="158" t="s">
        <v>152</v>
      </c>
      <c r="D131" s="158" t="s">
        <v>139</v>
      </c>
      <c r="E131" s="159" t="s">
        <v>346</v>
      </c>
      <c r="F131" s="160" t="s">
        <v>347</v>
      </c>
      <c r="G131" s="161" t="s">
        <v>348</v>
      </c>
      <c r="H131" s="162">
        <v>12</v>
      </c>
      <c r="I131" s="163"/>
      <c r="J131" s="163"/>
      <c r="K131" s="164">
        <f t="shared" si="1"/>
        <v>0</v>
      </c>
      <c r="L131" s="165"/>
      <c r="M131" s="30"/>
      <c r="N131" s="166" t="s">
        <v>1</v>
      </c>
      <c r="O131" s="167" t="s">
        <v>41</v>
      </c>
      <c r="P131" s="168">
        <f t="shared" si="2"/>
        <v>0</v>
      </c>
      <c r="Q131" s="168">
        <f t="shared" si="3"/>
        <v>0</v>
      </c>
      <c r="R131" s="168">
        <f t="shared" si="4"/>
        <v>0</v>
      </c>
      <c r="S131" s="58"/>
      <c r="T131" s="169">
        <f t="shared" si="5"/>
        <v>0</v>
      </c>
      <c r="U131" s="169">
        <v>0</v>
      </c>
      <c r="V131" s="169">
        <f t="shared" si="6"/>
        <v>0</v>
      </c>
      <c r="W131" s="169">
        <v>0</v>
      </c>
      <c r="X131" s="170">
        <f t="shared" si="7"/>
        <v>0</v>
      </c>
      <c r="Y131" s="29"/>
      <c r="Z131" s="29"/>
      <c r="AA131" s="29"/>
      <c r="AB131" s="29"/>
      <c r="AC131" s="29"/>
      <c r="AD131" s="29"/>
      <c r="AE131" s="29"/>
      <c r="AR131" s="171" t="s">
        <v>143</v>
      </c>
      <c r="AT131" s="171" t="s">
        <v>139</v>
      </c>
      <c r="AU131" s="171" t="s">
        <v>91</v>
      </c>
      <c r="AY131" s="14" t="s">
        <v>136</v>
      </c>
      <c r="BE131" s="172">
        <f t="shared" si="8"/>
        <v>0</v>
      </c>
      <c r="BF131" s="172">
        <f t="shared" si="9"/>
        <v>0</v>
      </c>
      <c r="BG131" s="172">
        <f t="shared" si="10"/>
        <v>0</v>
      </c>
      <c r="BH131" s="172">
        <f t="shared" si="11"/>
        <v>0</v>
      </c>
      <c r="BI131" s="172">
        <f t="shared" si="12"/>
        <v>0</v>
      </c>
      <c r="BJ131" s="14" t="s">
        <v>91</v>
      </c>
      <c r="BK131" s="172">
        <f t="shared" si="13"/>
        <v>0</v>
      </c>
      <c r="BL131" s="14" t="s">
        <v>143</v>
      </c>
      <c r="BM131" s="171" t="s">
        <v>349</v>
      </c>
    </row>
    <row r="132" spans="1:65" s="2" customFormat="1" ht="16.5" customHeight="1">
      <c r="A132" s="29"/>
      <c r="B132" s="157"/>
      <c r="C132" s="173" t="s">
        <v>156</v>
      </c>
      <c r="D132" s="173" t="s">
        <v>133</v>
      </c>
      <c r="E132" s="174" t="s">
        <v>350</v>
      </c>
      <c r="F132" s="175" t="s">
        <v>351</v>
      </c>
      <c r="G132" s="176" t="s">
        <v>147</v>
      </c>
      <c r="H132" s="177">
        <v>12</v>
      </c>
      <c r="I132" s="178"/>
      <c r="J132" s="179"/>
      <c r="K132" s="180">
        <f t="shared" si="1"/>
        <v>0</v>
      </c>
      <c r="L132" s="179"/>
      <c r="M132" s="181"/>
      <c r="N132" s="182" t="s">
        <v>1</v>
      </c>
      <c r="O132" s="167" t="s">
        <v>41</v>
      </c>
      <c r="P132" s="168">
        <f t="shared" si="2"/>
        <v>0</v>
      </c>
      <c r="Q132" s="168">
        <f t="shared" si="3"/>
        <v>0</v>
      </c>
      <c r="R132" s="168">
        <f t="shared" si="4"/>
        <v>0</v>
      </c>
      <c r="S132" s="58"/>
      <c r="T132" s="169">
        <f t="shared" si="5"/>
        <v>0</v>
      </c>
      <c r="U132" s="169">
        <v>0</v>
      </c>
      <c r="V132" s="169">
        <f t="shared" si="6"/>
        <v>0</v>
      </c>
      <c r="W132" s="169">
        <v>0</v>
      </c>
      <c r="X132" s="170">
        <f t="shared" si="7"/>
        <v>0</v>
      </c>
      <c r="Y132" s="29"/>
      <c r="Z132" s="29"/>
      <c r="AA132" s="29"/>
      <c r="AB132" s="29"/>
      <c r="AC132" s="29"/>
      <c r="AD132" s="29"/>
      <c r="AE132" s="29"/>
      <c r="AR132" s="171" t="s">
        <v>232</v>
      </c>
      <c r="AT132" s="171" t="s">
        <v>133</v>
      </c>
      <c r="AU132" s="171" t="s">
        <v>91</v>
      </c>
      <c r="AY132" s="14" t="s">
        <v>136</v>
      </c>
      <c r="BE132" s="172">
        <f t="shared" si="8"/>
        <v>0</v>
      </c>
      <c r="BF132" s="172">
        <f t="shared" si="9"/>
        <v>0</v>
      </c>
      <c r="BG132" s="172">
        <f t="shared" si="10"/>
        <v>0</v>
      </c>
      <c r="BH132" s="172">
        <f t="shared" si="11"/>
        <v>0</v>
      </c>
      <c r="BI132" s="172">
        <f t="shared" si="12"/>
        <v>0</v>
      </c>
      <c r="BJ132" s="14" t="s">
        <v>91</v>
      </c>
      <c r="BK132" s="172">
        <f t="shared" si="13"/>
        <v>0</v>
      </c>
      <c r="BL132" s="14" t="s">
        <v>143</v>
      </c>
      <c r="BM132" s="171" t="s">
        <v>352</v>
      </c>
    </row>
    <row r="133" spans="1:65" s="2" customFormat="1" ht="24.2" customHeight="1">
      <c r="A133" s="29"/>
      <c r="B133" s="157"/>
      <c r="C133" s="158" t="s">
        <v>160</v>
      </c>
      <c r="D133" s="158" t="s">
        <v>139</v>
      </c>
      <c r="E133" s="159" t="s">
        <v>353</v>
      </c>
      <c r="F133" s="160" t="s">
        <v>354</v>
      </c>
      <c r="G133" s="161" t="s">
        <v>355</v>
      </c>
      <c r="H133" s="162">
        <v>1</v>
      </c>
      <c r="I133" s="163"/>
      <c r="J133" s="163"/>
      <c r="K133" s="164">
        <f t="shared" si="1"/>
        <v>0</v>
      </c>
      <c r="L133" s="165"/>
      <c r="M133" s="30"/>
      <c r="N133" s="166" t="s">
        <v>1</v>
      </c>
      <c r="O133" s="167" t="s">
        <v>41</v>
      </c>
      <c r="P133" s="168">
        <f t="shared" si="2"/>
        <v>0</v>
      </c>
      <c r="Q133" s="168">
        <f t="shared" si="3"/>
        <v>0</v>
      </c>
      <c r="R133" s="168">
        <f t="shared" si="4"/>
        <v>0</v>
      </c>
      <c r="S133" s="58"/>
      <c r="T133" s="169">
        <f t="shared" si="5"/>
        <v>0</v>
      </c>
      <c r="U133" s="169">
        <v>8.0000000000000007E-5</v>
      </c>
      <c r="V133" s="169">
        <f t="shared" si="6"/>
        <v>8.0000000000000007E-5</v>
      </c>
      <c r="W133" s="169">
        <v>0</v>
      </c>
      <c r="X133" s="170">
        <f t="shared" si="7"/>
        <v>0</v>
      </c>
      <c r="Y133" s="29"/>
      <c r="Z133" s="29"/>
      <c r="AA133" s="29"/>
      <c r="AB133" s="29"/>
      <c r="AC133" s="29"/>
      <c r="AD133" s="29"/>
      <c r="AE133" s="29"/>
      <c r="AR133" s="171" t="s">
        <v>143</v>
      </c>
      <c r="AT133" s="171" t="s">
        <v>139</v>
      </c>
      <c r="AU133" s="171" t="s">
        <v>91</v>
      </c>
      <c r="AY133" s="14" t="s">
        <v>136</v>
      </c>
      <c r="BE133" s="172">
        <f t="shared" si="8"/>
        <v>0</v>
      </c>
      <c r="BF133" s="172">
        <f t="shared" si="9"/>
        <v>0</v>
      </c>
      <c r="BG133" s="172">
        <f t="shared" si="10"/>
        <v>0</v>
      </c>
      <c r="BH133" s="172">
        <f t="shared" si="11"/>
        <v>0</v>
      </c>
      <c r="BI133" s="172">
        <f t="shared" si="12"/>
        <v>0</v>
      </c>
      <c r="BJ133" s="14" t="s">
        <v>91</v>
      </c>
      <c r="BK133" s="172">
        <f t="shared" si="13"/>
        <v>0</v>
      </c>
      <c r="BL133" s="14" t="s">
        <v>143</v>
      </c>
      <c r="BM133" s="171" t="s">
        <v>356</v>
      </c>
    </row>
    <row r="134" spans="1:65" s="2" customFormat="1" ht="16.5" customHeight="1">
      <c r="A134" s="29"/>
      <c r="B134" s="157"/>
      <c r="C134" s="173" t="s">
        <v>164</v>
      </c>
      <c r="D134" s="173" t="s">
        <v>133</v>
      </c>
      <c r="E134" s="174" t="s">
        <v>357</v>
      </c>
      <c r="F134" s="175" t="s">
        <v>358</v>
      </c>
      <c r="G134" s="176" t="s">
        <v>355</v>
      </c>
      <c r="H134" s="177">
        <v>1</v>
      </c>
      <c r="I134" s="178"/>
      <c r="J134" s="179"/>
      <c r="K134" s="180">
        <f t="shared" si="1"/>
        <v>0</v>
      </c>
      <c r="L134" s="179"/>
      <c r="M134" s="181"/>
      <c r="N134" s="182" t="s">
        <v>1</v>
      </c>
      <c r="O134" s="167" t="s">
        <v>41</v>
      </c>
      <c r="P134" s="168">
        <f t="shared" si="2"/>
        <v>0</v>
      </c>
      <c r="Q134" s="168">
        <f t="shared" si="3"/>
        <v>0</v>
      </c>
      <c r="R134" s="168">
        <f t="shared" si="4"/>
        <v>0</v>
      </c>
      <c r="S134" s="58"/>
      <c r="T134" s="169">
        <f t="shared" si="5"/>
        <v>0</v>
      </c>
      <c r="U134" s="169">
        <v>0</v>
      </c>
      <c r="V134" s="169">
        <f t="shared" si="6"/>
        <v>0</v>
      </c>
      <c r="W134" s="169">
        <v>0</v>
      </c>
      <c r="X134" s="170">
        <f t="shared" si="7"/>
        <v>0</v>
      </c>
      <c r="Y134" s="29"/>
      <c r="Z134" s="29"/>
      <c r="AA134" s="29"/>
      <c r="AB134" s="29"/>
      <c r="AC134" s="29"/>
      <c r="AD134" s="29"/>
      <c r="AE134" s="29"/>
      <c r="AR134" s="171" t="s">
        <v>232</v>
      </c>
      <c r="AT134" s="171" t="s">
        <v>133</v>
      </c>
      <c r="AU134" s="171" t="s">
        <v>91</v>
      </c>
      <c r="AY134" s="14" t="s">
        <v>136</v>
      </c>
      <c r="BE134" s="172">
        <f t="shared" si="8"/>
        <v>0</v>
      </c>
      <c r="BF134" s="172">
        <f t="shared" si="9"/>
        <v>0</v>
      </c>
      <c r="BG134" s="172">
        <f t="shared" si="10"/>
        <v>0</v>
      </c>
      <c r="BH134" s="172">
        <f t="shared" si="11"/>
        <v>0</v>
      </c>
      <c r="BI134" s="172">
        <f t="shared" si="12"/>
        <v>0</v>
      </c>
      <c r="BJ134" s="14" t="s">
        <v>91</v>
      </c>
      <c r="BK134" s="172">
        <f t="shared" si="13"/>
        <v>0</v>
      </c>
      <c r="BL134" s="14" t="s">
        <v>143</v>
      </c>
      <c r="BM134" s="171" t="s">
        <v>359</v>
      </c>
    </row>
    <row r="135" spans="1:65" s="2" customFormat="1" ht="16.5" customHeight="1">
      <c r="A135" s="29"/>
      <c r="B135" s="157"/>
      <c r="C135" s="173" t="s">
        <v>168</v>
      </c>
      <c r="D135" s="173" t="s">
        <v>133</v>
      </c>
      <c r="E135" s="174" t="s">
        <v>360</v>
      </c>
      <c r="F135" s="175" t="s">
        <v>361</v>
      </c>
      <c r="G135" s="176" t="s">
        <v>147</v>
      </c>
      <c r="H135" s="177">
        <v>54</v>
      </c>
      <c r="I135" s="178"/>
      <c r="J135" s="179"/>
      <c r="K135" s="180">
        <f t="shared" si="1"/>
        <v>0</v>
      </c>
      <c r="L135" s="179"/>
      <c r="M135" s="181"/>
      <c r="N135" s="182" t="s">
        <v>1</v>
      </c>
      <c r="O135" s="167" t="s">
        <v>41</v>
      </c>
      <c r="P135" s="168">
        <f t="shared" si="2"/>
        <v>0</v>
      </c>
      <c r="Q135" s="168">
        <f t="shared" si="3"/>
        <v>0</v>
      </c>
      <c r="R135" s="168">
        <f t="shared" si="4"/>
        <v>0</v>
      </c>
      <c r="S135" s="58"/>
      <c r="T135" s="169">
        <f t="shared" si="5"/>
        <v>0</v>
      </c>
      <c r="U135" s="169">
        <v>0</v>
      </c>
      <c r="V135" s="169">
        <f t="shared" si="6"/>
        <v>0</v>
      </c>
      <c r="W135" s="169">
        <v>0</v>
      </c>
      <c r="X135" s="170">
        <f t="shared" si="7"/>
        <v>0</v>
      </c>
      <c r="Y135" s="29"/>
      <c r="Z135" s="29"/>
      <c r="AA135" s="29"/>
      <c r="AB135" s="29"/>
      <c r="AC135" s="29"/>
      <c r="AD135" s="29"/>
      <c r="AE135" s="29"/>
      <c r="AR135" s="171" t="s">
        <v>232</v>
      </c>
      <c r="AT135" s="171" t="s">
        <v>133</v>
      </c>
      <c r="AU135" s="171" t="s">
        <v>91</v>
      </c>
      <c r="AY135" s="14" t="s">
        <v>136</v>
      </c>
      <c r="BE135" s="172">
        <f t="shared" si="8"/>
        <v>0</v>
      </c>
      <c r="BF135" s="172">
        <f t="shared" si="9"/>
        <v>0</v>
      </c>
      <c r="BG135" s="172">
        <f t="shared" si="10"/>
        <v>0</v>
      </c>
      <c r="BH135" s="172">
        <f t="shared" si="11"/>
        <v>0</v>
      </c>
      <c r="BI135" s="172">
        <f t="shared" si="12"/>
        <v>0</v>
      </c>
      <c r="BJ135" s="14" t="s">
        <v>91</v>
      </c>
      <c r="BK135" s="172">
        <f t="shared" si="13"/>
        <v>0</v>
      </c>
      <c r="BL135" s="14" t="s">
        <v>143</v>
      </c>
      <c r="BM135" s="171" t="s">
        <v>362</v>
      </c>
    </row>
    <row r="136" spans="1:65" s="2" customFormat="1" ht="24.2" customHeight="1">
      <c r="A136" s="29"/>
      <c r="B136" s="157"/>
      <c r="C136" s="158" t="s">
        <v>172</v>
      </c>
      <c r="D136" s="158" t="s">
        <v>139</v>
      </c>
      <c r="E136" s="159" t="s">
        <v>363</v>
      </c>
      <c r="F136" s="160" t="s">
        <v>364</v>
      </c>
      <c r="G136" s="161" t="s">
        <v>142</v>
      </c>
      <c r="H136" s="162">
        <v>25</v>
      </c>
      <c r="I136" s="163"/>
      <c r="J136" s="163"/>
      <c r="K136" s="164">
        <f t="shared" si="1"/>
        <v>0</v>
      </c>
      <c r="L136" s="165"/>
      <c r="M136" s="30"/>
      <c r="N136" s="166" t="s">
        <v>1</v>
      </c>
      <c r="O136" s="167" t="s">
        <v>41</v>
      </c>
      <c r="P136" s="168">
        <f t="shared" si="2"/>
        <v>0</v>
      </c>
      <c r="Q136" s="168">
        <f t="shared" si="3"/>
        <v>0</v>
      </c>
      <c r="R136" s="168">
        <f t="shared" si="4"/>
        <v>0</v>
      </c>
      <c r="S136" s="58"/>
      <c r="T136" s="169">
        <f t="shared" si="5"/>
        <v>0</v>
      </c>
      <c r="U136" s="169">
        <v>0</v>
      </c>
      <c r="V136" s="169">
        <f t="shared" si="6"/>
        <v>0</v>
      </c>
      <c r="W136" s="169">
        <v>0</v>
      </c>
      <c r="X136" s="170">
        <f t="shared" si="7"/>
        <v>0</v>
      </c>
      <c r="Y136" s="29"/>
      <c r="Z136" s="29"/>
      <c r="AA136" s="29"/>
      <c r="AB136" s="29"/>
      <c r="AC136" s="29"/>
      <c r="AD136" s="29"/>
      <c r="AE136" s="29"/>
      <c r="AR136" s="171" t="s">
        <v>143</v>
      </c>
      <c r="AT136" s="171" t="s">
        <v>139</v>
      </c>
      <c r="AU136" s="171" t="s">
        <v>91</v>
      </c>
      <c r="AY136" s="14" t="s">
        <v>136</v>
      </c>
      <c r="BE136" s="172">
        <f t="shared" si="8"/>
        <v>0</v>
      </c>
      <c r="BF136" s="172">
        <f t="shared" si="9"/>
        <v>0</v>
      </c>
      <c r="BG136" s="172">
        <f t="shared" si="10"/>
        <v>0</v>
      </c>
      <c r="BH136" s="172">
        <f t="shared" si="11"/>
        <v>0</v>
      </c>
      <c r="BI136" s="172">
        <f t="shared" si="12"/>
        <v>0</v>
      </c>
      <c r="BJ136" s="14" t="s">
        <v>91</v>
      </c>
      <c r="BK136" s="172">
        <f t="shared" si="13"/>
        <v>0</v>
      </c>
      <c r="BL136" s="14" t="s">
        <v>143</v>
      </c>
      <c r="BM136" s="171" t="s">
        <v>365</v>
      </c>
    </row>
    <row r="137" spans="1:65" s="2" customFormat="1" ht="24.2" customHeight="1">
      <c r="A137" s="29"/>
      <c r="B137" s="157"/>
      <c r="C137" s="173" t="s">
        <v>178</v>
      </c>
      <c r="D137" s="173" t="s">
        <v>133</v>
      </c>
      <c r="E137" s="174" t="s">
        <v>366</v>
      </c>
      <c r="F137" s="175" t="s">
        <v>367</v>
      </c>
      <c r="G137" s="176" t="s">
        <v>142</v>
      </c>
      <c r="H137" s="177">
        <v>25</v>
      </c>
      <c r="I137" s="178"/>
      <c r="J137" s="179"/>
      <c r="K137" s="180">
        <f t="shared" si="1"/>
        <v>0</v>
      </c>
      <c r="L137" s="179"/>
      <c r="M137" s="181"/>
      <c r="N137" s="182" t="s">
        <v>1</v>
      </c>
      <c r="O137" s="167" t="s">
        <v>41</v>
      </c>
      <c r="P137" s="168">
        <f t="shared" si="2"/>
        <v>0</v>
      </c>
      <c r="Q137" s="168">
        <f t="shared" si="3"/>
        <v>0</v>
      </c>
      <c r="R137" s="168">
        <f t="shared" si="4"/>
        <v>0</v>
      </c>
      <c r="S137" s="58"/>
      <c r="T137" s="169">
        <f t="shared" si="5"/>
        <v>0</v>
      </c>
      <c r="U137" s="169">
        <v>6.0000000000000002E-5</v>
      </c>
      <c r="V137" s="169">
        <f t="shared" si="6"/>
        <v>1.5E-3</v>
      </c>
      <c r="W137" s="169">
        <v>0</v>
      </c>
      <c r="X137" s="170">
        <f t="shared" si="7"/>
        <v>0</v>
      </c>
      <c r="Y137" s="29"/>
      <c r="Z137" s="29"/>
      <c r="AA137" s="29"/>
      <c r="AB137" s="29"/>
      <c r="AC137" s="29"/>
      <c r="AD137" s="29"/>
      <c r="AE137" s="29"/>
      <c r="AR137" s="171" t="s">
        <v>232</v>
      </c>
      <c r="AT137" s="171" t="s">
        <v>133</v>
      </c>
      <c r="AU137" s="171" t="s">
        <v>91</v>
      </c>
      <c r="AY137" s="14" t="s">
        <v>136</v>
      </c>
      <c r="BE137" s="172">
        <f t="shared" si="8"/>
        <v>0</v>
      </c>
      <c r="BF137" s="172">
        <f t="shared" si="9"/>
        <v>0</v>
      </c>
      <c r="BG137" s="172">
        <f t="shared" si="10"/>
        <v>0</v>
      </c>
      <c r="BH137" s="172">
        <f t="shared" si="11"/>
        <v>0</v>
      </c>
      <c r="BI137" s="172">
        <f t="shared" si="12"/>
        <v>0</v>
      </c>
      <c r="BJ137" s="14" t="s">
        <v>91</v>
      </c>
      <c r="BK137" s="172">
        <f t="shared" si="13"/>
        <v>0</v>
      </c>
      <c r="BL137" s="14" t="s">
        <v>143</v>
      </c>
      <c r="BM137" s="171" t="s">
        <v>368</v>
      </c>
    </row>
    <row r="138" spans="1:65" s="2" customFormat="1" ht="16.5" customHeight="1">
      <c r="A138" s="29"/>
      <c r="B138" s="157"/>
      <c r="C138" s="173" t="s">
        <v>184</v>
      </c>
      <c r="D138" s="173" t="s">
        <v>133</v>
      </c>
      <c r="E138" s="174" t="s">
        <v>369</v>
      </c>
      <c r="F138" s="175" t="s">
        <v>370</v>
      </c>
      <c r="G138" s="176" t="s">
        <v>147</v>
      </c>
      <c r="H138" s="177">
        <v>1</v>
      </c>
      <c r="I138" s="178"/>
      <c r="J138" s="179"/>
      <c r="K138" s="180">
        <f t="shared" si="1"/>
        <v>0</v>
      </c>
      <c r="L138" s="179"/>
      <c r="M138" s="181"/>
      <c r="N138" s="182" t="s">
        <v>1</v>
      </c>
      <c r="O138" s="167" t="s">
        <v>41</v>
      </c>
      <c r="P138" s="168">
        <f t="shared" si="2"/>
        <v>0</v>
      </c>
      <c r="Q138" s="168">
        <f t="shared" si="3"/>
        <v>0</v>
      </c>
      <c r="R138" s="168">
        <f t="shared" si="4"/>
        <v>0</v>
      </c>
      <c r="S138" s="58"/>
      <c r="T138" s="169">
        <f t="shared" si="5"/>
        <v>0</v>
      </c>
      <c r="U138" s="169">
        <v>0</v>
      </c>
      <c r="V138" s="169">
        <f t="shared" si="6"/>
        <v>0</v>
      </c>
      <c r="W138" s="169">
        <v>0</v>
      </c>
      <c r="X138" s="170">
        <f t="shared" si="7"/>
        <v>0</v>
      </c>
      <c r="Y138" s="29"/>
      <c r="Z138" s="29"/>
      <c r="AA138" s="29"/>
      <c r="AB138" s="29"/>
      <c r="AC138" s="29"/>
      <c r="AD138" s="29"/>
      <c r="AE138" s="29"/>
      <c r="AR138" s="171" t="s">
        <v>232</v>
      </c>
      <c r="AT138" s="171" t="s">
        <v>133</v>
      </c>
      <c r="AU138" s="171" t="s">
        <v>91</v>
      </c>
      <c r="AY138" s="14" t="s">
        <v>136</v>
      </c>
      <c r="BE138" s="172">
        <f t="shared" si="8"/>
        <v>0</v>
      </c>
      <c r="BF138" s="172">
        <f t="shared" si="9"/>
        <v>0</v>
      </c>
      <c r="BG138" s="172">
        <f t="shared" si="10"/>
        <v>0</v>
      </c>
      <c r="BH138" s="172">
        <f t="shared" si="11"/>
        <v>0</v>
      </c>
      <c r="BI138" s="172">
        <f t="shared" si="12"/>
        <v>0</v>
      </c>
      <c r="BJ138" s="14" t="s">
        <v>91</v>
      </c>
      <c r="BK138" s="172">
        <f t="shared" si="13"/>
        <v>0</v>
      </c>
      <c r="BL138" s="14" t="s">
        <v>143</v>
      </c>
      <c r="BM138" s="171" t="s">
        <v>371</v>
      </c>
    </row>
    <row r="139" spans="1:65" s="2" customFormat="1" ht="16.5" customHeight="1">
      <c r="A139" s="29"/>
      <c r="B139" s="157"/>
      <c r="C139" s="173" t="s">
        <v>188</v>
      </c>
      <c r="D139" s="173" t="s">
        <v>133</v>
      </c>
      <c r="E139" s="174" t="s">
        <v>372</v>
      </c>
      <c r="F139" s="175" t="s">
        <v>373</v>
      </c>
      <c r="G139" s="176" t="s">
        <v>147</v>
      </c>
      <c r="H139" s="177">
        <v>1</v>
      </c>
      <c r="I139" s="178"/>
      <c r="J139" s="179"/>
      <c r="K139" s="180">
        <f t="shared" si="1"/>
        <v>0</v>
      </c>
      <c r="L139" s="179"/>
      <c r="M139" s="181"/>
      <c r="N139" s="182" t="s">
        <v>1</v>
      </c>
      <c r="O139" s="167" t="s">
        <v>41</v>
      </c>
      <c r="P139" s="168">
        <f t="shared" si="2"/>
        <v>0</v>
      </c>
      <c r="Q139" s="168">
        <f t="shared" si="3"/>
        <v>0</v>
      </c>
      <c r="R139" s="168">
        <f t="shared" si="4"/>
        <v>0</v>
      </c>
      <c r="S139" s="58"/>
      <c r="T139" s="169">
        <f t="shared" si="5"/>
        <v>0</v>
      </c>
      <c r="U139" s="169">
        <v>0</v>
      </c>
      <c r="V139" s="169">
        <f t="shared" si="6"/>
        <v>0</v>
      </c>
      <c r="W139" s="169">
        <v>0</v>
      </c>
      <c r="X139" s="170">
        <f t="shared" si="7"/>
        <v>0</v>
      </c>
      <c r="Y139" s="29"/>
      <c r="Z139" s="29"/>
      <c r="AA139" s="29"/>
      <c r="AB139" s="29"/>
      <c r="AC139" s="29"/>
      <c r="AD139" s="29"/>
      <c r="AE139" s="29"/>
      <c r="AR139" s="171" t="s">
        <v>232</v>
      </c>
      <c r="AT139" s="171" t="s">
        <v>133</v>
      </c>
      <c r="AU139" s="171" t="s">
        <v>91</v>
      </c>
      <c r="AY139" s="14" t="s">
        <v>136</v>
      </c>
      <c r="BE139" s="172">
        <f t="shared" si="8"/>
        <v>0</v>
      </c>
      <c r="BF139" s="172">
        <f t="shared" si="9"/>
        <v>0</v>
      </c>
      <c r="BG139" s="172">
        <f t="shared" si="10"/>
        <v>0</v>
      </c>
      <c r="BH139" s="172">
        <f t="shared" si="11"/>
        <v>0</v>
      </c>
      <c r="BI139" s="172">
        <f t="shared" si="12"/>
        <v>0</v>
      </c>
      <c r="BJ139" s="14" t="s">
        <v>91</v>
      </c>
      <c r="BK139" s="172">
        <f t="shared" si="13"/>
        <v>0</v>
      </c>
      <c r="BL139" s="14" t="s">
        <v>143</v>
      </c>
      <c r="BM139" s="171" t="s">
        <v>374</v>
      </c>
    </row>
    <row r="140" spans="1:65" s="2" customFormat="1" ht="24.2" customHeight="1">
      <c r="A140" s="29"/>
      <c r="B140" s="157"/>
      <c r="C140" s="158" t="s">
        <v>192</v>
      </c>
      <c r="D140" s="158" t="s">
        <v>139</v>
      </c>
      <c r="E140" s="159" t="s">
        <v>375</v>
      </c>
      <c r="F140" s="160" t="s">
        <v>376</v>
      </c>
      <c r="G140" s="161" t="s">
        <v>142</v>
      </c>
      <c r="H140" s="162">
        <v>200</v>
      </c>
      <c r="I140" s="163"/>
      <c r="J140" s="163"/>
      <c r="K140" s="164">
        <f t="shared" si="1"/>
        <v>0</v>
      </c>
      <c r="L140" s="165"/>
      <c r="M140" s="30"/>
      <c r="N140" s="166" t="s">
        <v>1</v>
      </c>
      <c r="O140" s="167" t="s">
        <v>41</v>
      </c>
      <c r="P140" s="168">
        <f t="shared" si="2"/>
        <v>0</v>
      </c>
      <c r="Q140" s="168">
        <f t="shared" si="3"/>
        <v>0</v>
      </c>
      <c r="R140" s="168">
        <f t="shared" si="4"/>
        <v>0</v>
      </c>
      <c r="S140" s="58"/>
      <c r="T140" s="169">
        <f t="shared" si="5"/>
        <v>0</v>
      </c>
      <c r="U140" s="169">
        <v>0</v>
      </c>
      <c r="V140" s="169">
        <f t="shared" si="6"/>
        <v>0</v>
      </c>
      <c r="W140" s="169">
        <v>0</v>
      </c>
      <c r="X140" s="170">
        <f t="shared" si="7"/>
        <v>0</v>
      </c>
      <c r="Y140" s="29"/>
      <c r="Z140" s="29"/>
      <c r="AA140" s="29"/>
      <c r="AB140" s="29"/>
      <c r="AC140" s="29"/>
      <c r="AD140" s="29"/>
      <c r="AE140" s="29"/>
      <c r="AR140" s="171" t="s">
        <v>143</v>
      </c>
      <c r="AT140" s="171" t="s">
        <v>139</v>
      </c>
      <c r="AU140" s="171" t="s">
        <v>91</v>
      </c>
      <c r="AY140" s="14" t="s">
        <v>136</v>
      </c>
      <c r="BE140" s="172">
        <f t="shared" si="8"/>
        <v>0</v>
      </c>
      <c r="BF140" s="172">
        <f t="shared" si="9"/>
        <v>0</v>
      </c>
      <c r="BG140" s="172">
        <f t="shared" si="10"/>
        <v>0</v>
      </c>
      <c r="BH140" s="172">
        <f t="shared" si="11"/>
        <v>0</v>
      </c>
      <c r="BI140" s="172">
        <f t="shared" si="12"/>
        <v>0</v>
      </c>
      <c r="BJ140" s="14" t="s">
        <v>91</v>
      </c>
      <c r="BK140" s="172">
        <f t="shared" si="13"/>
        <v>0</v>
      </c>
      <c r="BL140" s="14" t="s">
        <v>143</v>
      </c>
      <c r="BM140" s="171" t="s">
        <v>377</v>
      </c>
    </row>
    <row r="141" spans="1:65" s="2" customFormat="1" ht="16.5" customHeight="1">
      <c r="A141" s="29"/>
      <c r="B141" s="157"/>
      <c r="C141" s="173" t="s">
        <v>196</v>
      </c>
      <c r="D141" s="173" t="s">
        <v>133</v>
      </c>
      <c r="E141" s="174" t="s">
        <v>378</v>
      </c>
      <c r="F141" s="175" t="s">
        <v>379</v>
      </c>
      <c r="G141" s="176" t="s">
        <v>380</v>
      </c>
      <c r="H141" s="177">
        <v>1</v>
      </c>
      <c r="I141" s="178"/>
      <c r="J141" s="179"/>
      <c r="K141" s="180">
        <f t="shared" si="1"/>
        <v>0</v>
      </c>
      <c r="L141" s="179"/>
      <c r="M141" s="181"/>
      <c r="N141" s="182" t="s">
        <v>1</v>
      </c>
      <c r="O141" s="167" t="s">
        <v>41</v>
      </c>
      <c r="P141" s="168">
        <f t="shared" si="2"/>
        <v>0</v>
      </c>
      <c r="Q141" s="168">
        <f t="shared" si="3"/>
        <v>0</v>
      </c>
      <c r="R141" s="168">
        <f t="shared" si="4"/>
        <v>0</v>
      </c>
      <c r="S141" s="58"/>
      <c r="T141" s="169">
        <f t="shared" si="5"/>
        <v>0</v>
      </c>
      <c r="U141" s="169">
        <v>0</v>
      </c>
      <c r="V141" s="169">
        <f t="shared" si="6"/>
        <v>0</v>
      </c>
      <c r="W141" s="169">
        <v>0</v>
      </c>
      <c r="X141" s="170">
        <f t="shared" si="7"/>
        <v>0</v>
      </c>
      <c r="Y141" s="29"/>
      <c r="Z141" s="29"/>
      <c r="AA141" s="29"/>
      <c r="AB141" s="29"/>
      <c r="AC141" s="29"/>
      <c r="AD141" s="29"/>
      <c r="AE141" s="29"/>
      <c r="AR141" s="171" t="s">
        <v>232</v>
      </c>
      <c r="AT141" s="171" t="s">
        <v>133</v>
      </c>
      <c r="AU141" s="171" t="s">
        <v>91</v>
      </c>
      <c r="AY141" s="14" t="s">
        <v>136</v>
      </c>
      <c r="BE141" s="172">
        <f t="shared" si="8"/>
        <v>0</v>
      </c>
      <c r="BF141" s="172">
        <f t="shared" si="9"/>
        <v>0</v>
      </c>
      <c r="BG141" s="172">
        <f t="shared" si="10"/>
        <v>0</v>
      </c>
      <c r="BH141" s="172">
        <f t="shared" si="11"/>
        <v>0</v>
      </c>
      <c r="BI141" s="172">
        <f t="shared" si="12"/>
        <v>0</v>
      </c>
      <c r="BJ141" s="14" t="s">
        <v>91</v>
      </c>
      <c r="BK141" s="172">
        <f t="shared" si="13"/>
        <v>0</v>
      </c>
      <c r="BL141" s="14" t="s">
        <v>143</v>
      </c>
      <c r="BM141" s="171" t="s">
        <v>381</v>
      </c>
    </row>
    <row r="142" spans="1:65" s="2" customFormat="1" ht="16.5" customHeight="1">
      <c r="A142" s="29"/>
      <c r="B142" s="157"/>
      <c r="C142" s="173" t="s">
        <v>200</v>
      </c>
      <c r="D142" s="173" t="s">
        <v>133</v>
      </c>
      <c r="E142" s="174" t="s">
        <v>382</v>
      </c>
      <c r="F142" s="175" t="s">
        <v>383</v>
      </c>
      <c r="G142" s="176" t="s">
        <v>380</v>
      </c>
      <c r="H142" s="177">
        <v>1</v>
      </c>
      <c r="I142" s="178"/>
      <c r="J142" s="179"/>
      <c r="K142" s="180">
        <f t="shared" si="1"/>
        <v>0</v>
      </c>
      <c r="L142" s="179"/>
      <c r="M142" s="181"/>
      <c r="N142" s="182" t="s">
        <v>1</v>
      </c>
      <c r="O142" s="167" t="s">
        <v>41</v>
      </c>
      <c r="P142" s="168">
        <f t="shared" si="2"/>
        <v>0</v>
      </c>
      <c r="Q142" s="168">
        <f t="shared" si="3"/>
        <v>0</v>
      </c>
      <c r="R142" s="168">
        <f t="shared" si="4"/>
        <v>0</v>
      </c>
      <c r="S142" s="58"/>
      <c r="T142" s="169">
        <f t="shared" si="5"/>
        <v>0</v>
      </c>
      <c r="U142" s="169">
        <v>0</v>
      </c>
      <c r="V142" s="169">
        <f t="shared" si="6"/>
        <v>0</v>
      </c>
      <c r="W142" s="169">
        <v>0</v>
      </c>
      <c r="X142" s="170">
        <f t="shared" si="7"/>
        <v>0</v>
      </c>
      <c r="Y142" s="29"/>
      <c r="Z142" s="29"/>
      <c r="AA142" s="29"/>
      <c r="AB142" s="29"/>
      <c r="AC142" s="29"/>
      <c r="AD142" s="29"/>
      <c r="AE142" s="29"/>
      <c r="AR142" s="171" t="s">
        <v>232</v>
      </c>
      <c r="AT142" s="171" t="s">
        <v>133</v>
      </c>
      <c r="AU142" s="171" t="s">
        <v>91</v>
      </c>
      <c r="AY142" s="14" t="s">
        <v>136</v>
      </c>
      <c r="BE142" s="172">
        <f t="shared" si="8"/>
        <v>0</v>
      </c>
      <c r="BF142" s="172">
        <f t="shared" si="9"/>
        <v>0</v>
      </c>
      <c r="BG142" s="172">
        <f t="shared" si="10"/>
        <v>0</v>
      </c>
      <c r="BH142" s="172">
        <f t="shared" si="11"/>
        <v>0</v>
      </c>
      <c r="BI142" s="172">
        <f t="shared" si="12"/>
        <v>0</v>
      </c>
      <c r="BJ142" s="14" t="s">
        <v>91</v>
      </c>
      <c r="BK142" s="172">
        <f t="shared" si="13"/>
        <v>0</v>
      </c>
      <c r="BL142" s="14" t="s">
        <v>143</v>
      </c>
      <c r="BM142" s="171" t="s">
        <v>384</v>
      </c>
    </row>
    <row r="143" spans="1:65" s="2" customFormat="1" ht="21.75" customHeight="1">
      <c r="A143" s="29"/>
      <c r="B143" s="157"/>
      <c r="C143" s="158" t="s">
        <v>205</v>
      </c>
      <c r="D143" s="158" t="s">
        <v>139</v>
      </c>
      <c r="E143" s="159" t="s">
        <v>385</v>
      </c>
      <c r="F143" s="160" t="s">
        <v>386</v>
      </c>
      <c r="G143" s="161" t="s">
        <v>142</v>
      </c>
      <c r="H143" s="162">
        <v>50</v>
      </c>
      <c r="I143" s="163"/>
      <c r="J143" s="163"/>
      <c r="K143" s="164">
        <f t="shared" si="1"/>
        <v>0</v>
      </c>
      <c r="L143" s="165"/>
      <c r="M143" s="30"/>
      <c r="N143" s="166" t="s">
        <v>1</v>
      </c>
      <c r="O143" s="167" t="s">
        <v>41</v>
      </c>
      <c r="P143" s="168">
        <f t="shared" si="2"/>
        <v>0</v>
      </c>
      <c r="Q143" s="168">
        <f t="shared" si="3"/>
        <v>0</v>
      </c>
      <c r="R143" s="168">
        <f t="shared" si="4"/>
        <v>0</v>
      </c>
      <c r="S143" s="58"/>
      <c r="T143" s="169">
        <f t="shared" si="5"/>
        <v>0</v>
      </c>
      <c r="U143" s="169">
        <v>0</v>
      </c>
      <c r="V143" s="169">
        <f t="shared" si="6"/>
        <v>0</v>
      </c>
      <c r="W143" s="169">
        <v>0</v>
      </c>
      <c r="X143" s="170">
        <f t="shared" si="7"/>
        <v>0</v>
      </c>
      <c r="Y143" s="29"/>
      <c r="Z143" s="29"/>
      <c r="AA143" s="29"/>
      <c r="AB143" s="29"/>
      <c r="AC143" s="29"/>
      <c r="AD143" s="29"/>
      <c r="AE143" s="29"/>
      <c r="AR143" s="171" t="s">
        <v>143</v>
      </c>
      <c r="AT143" s="171" t="s">
        <v>139</v>
      </c>
      <c r="AU143" s="171" t="s">
        <v>91</v>
      </c>
      <c r="AY143" s="14" t="s">
        <v>136</v>
      </c>
      <c r="BE143" s="172">
        <f t="shared" si="8"/>
        <v>0</v>
      </c>
      <c r="BF143" s="172">
        <f t="shared" si="9"/>
        <v>0</v>
      </c>
      <c r="BG143" s="172">
        <f t="shared" si="10"/>
        <v>0</v>
      </c>
      <c r="BH143" s="172">
        <f t="shared" si="11"/>
        <v>0</v>
      </c>
      <c r="BI143" s="172">
        <f t="shared" si="12"/>
        <v>0</v>
      </c>
      <c r="BJ143" s="14" t="s">
        <v>91</v>
      </c>
      <c r="BK143" s="172">
        <f t="shared" si="13"/>
        <v>0</v>
      </c>
      <c r="BL143" s="14" t="s">
        <v>143</v>
      </c>
      <c r="BM143" s="171" t="s">
        <v>387</v>
      </c>
    </row>
    <row r="144" spans="1:65" s="2" customFormat="1" ht="16.5" customHeight="1">
      <c r="A144" s="29"/>
      <c r="B144" s="157"/>
      <c r="C144" s="173" t="s">
        <v>209</v>
      </c>
      <c r="D144" s="173" t="s">
        <v>133</v>
      </c>
      <c r="E144" s="174" t="s">
        <v>388</v>
      </c>
      <c r="F144" s="175" t="s">
        <v>389</v>
      </c>
      <c r="G144" s="176" t="s">
        <v>142</v>
      </c>
      <c r="H144" s="177">
        <v>50</v>
      </c>
      <c r="I144" s="178"/>
      <c r="J144" s="179"/>
      <c r="K144" s="180">
        <f t="shared" si="1"/>
        <v>0</v>
      </c>
      <c r="L144" s="179"/>
      <c r="M144" s="181"/>
      <c r="N144" s="182" t="s">
        <v>1</v>
      </c>
      <c r="O144" s="167" t="s">
        <v>41</v>
      </c>
      <c r="P144" s="168">
        <f t="shared" si="2"/>
        <v>0</v>
      </c>
      <c r="Q144" s="168">
        <f t="shared" si="3"/>
        <v>0</v>
      </c>
      <c r="R144" s="168">
        <f t="shared" si="4"/>
        <v>0</v>
      </c>
      <c r="S144" s="58"/>
      <c r="T144" s="169">
        <f t="shared" si="5"/>
        <v>0</v>
      </c>
      <c r="U144" s="169">
        <v>6.9999999999999994E-5</v>
      </c>
      <c r="V144" s="169">
        <f t="shared" si="6"/>
        <v>3.4999999999999996E-3</v>
      </c>
      <c r="W144" s="169">
        <v>0</v>
      </c>
      <c r="X144" s="170">
        <f t="shared" si="7"/>
        <v>0</v>
      </c>
      <c r="Y144" s="29"/>
      <c r="Z144" s="29"/>
      <c r="AA144" s="29"/>
      <c r="AB144" s="29"/>
      <c r="AC144" s="29"/>
      <c r="AD144" s="29"/>
      <c r="AE144" s="29"/>
      <c r="AR144" s="171" t="s">
        <v>176</v>
      </c>
      <c r="AT144" s="171" t="s">
        <v>133</v>
      </c>
      <c r="AU144" s="171" t="s">
        <v>91</v>
      </c>
      <c r="AY144" s="14" t="s">
        <v>136</v>
      </c>
      <c r="BE144" s="172">
        <f t="shared" si="8"/>
        <v>0</v>
      </c>
      <c r="BF144" s="172">
        <f t="shared" si="9"/>
        <v>0</v>
      </c>
      <c r="BG144" s="172">
        <f t="shared" si="10"/>
        <v>0</v>
      </c>
      <c r="BH144" s="172">
        <f t="shared" si="11"/>
        <v>0</v>
      </c>
      <c r="BI144" s="172">
        <f t="shared" si="12"/>
        <v>0</v>
      </c>
      <c r="BJ144" s="14" t="s">
        <v>91</v>
      </c>
      <c r="BK144" s="172">
        <f t="shared" si="13"/>
        <v>0</v>
      </c>
      <c r="BL144" s="14" t="s">
        <v>176</v>
      </c>
      <c r="BM144" s="171" t="s">
        <v>390</v>
      </c>
    </row>
    <row r="145" spans="1:65" s="2" customFormat="1" ht="24.2" customHeight="1">
      <c r="A145" s="29"/>
      <c r="B145" s="157"/>
      <c r="C145" s="158" t="s">
        <v>213</v>
      </c>
      <c r="D145" s="158" t="s">
        <v>139</v>
      </c>
      <c r="E145" s="159" t="s">
        <v>391</v>
      </c>
      <c r="F145" s="160" t="s">
        <v>392</v>
      </c>
      <c r="G145" s="161" t="s">
        <v>147</v>
      </c>
      <c r="H145" s="162">
        <v>1</v>
      </c>
      <c r="I145" s="163"/>
      <c r="J145" s="163"/>
      <c r="K145" s="164">
        <f t="shared" si="1"/>
        <v>0</v>
      </c>
      <c r="L145" s="165"/>
      <c r="M145" s="30"/>
      <c r="N145" s="166" t="s">
        <v>1</v>
      </c>
      <c r="O145" s="167" t="s">
        <v>41</v>
      </c>
      <c r="P145" s="168">
        <f t="shared" si="2"/>
        <v>0</v>
      </c>
      <c r="Q145" s="168">
        <f t="shared" si="3"/>
        <v>0</v>
      </c>
      <c r="R145" s="168">
        <f t="shared" si="4"/>
        <v>0</v>
      </c>
      <c r="S145" s="58"/>
      <c r="T145" s="169">
        <f t="shared" si="5"/>
        <v>0</v>
      </c>
      <c r="U145" s="169">
        <v>0</v>
      </c>
      <c r="V145" s="169">
        <f t="shared" si="6"/>
        <v>0</v>
      </c>
      <c r="W145" s="169">
        <v>0</v>
      </c>
      <c r="X145" s="170">
        <f t="shared" si="7"/>
        <v>0</v>
      </c>
      <c r="Y145" s="29"/>
      <c r="Z145" s="29"/>
      <c r="AA145" s="29"/>
      <c r="AB145" s="29"/>
      <c r="AC145" s="29"/>
      <c r="AD145" s="29"/>
      <c r="AE145" s="29"/>
      <c r="AR145" s="171" t="s">
        <v>143</v>
      </c>
      <c r="AT145" s="171" t="s">
        <v>139</v>
      </c>
      <c r="AU145" s="171" t="s">
        <v>91</v>
      </c>
      <c r="AY145" s="14" t="s">
        <v>136</v>
      </c>
      <c r="BE145" s="172">
        <f t="shared" si="8"/>
        <v>0</v>
      </c>
      <c r="BF145" s="172">
        <f t="shared" si="9"/>
        <v>0</v>
      </c>
      <c r="BG145" s="172">
        <f t="shared" si="10"/>
        <v>0</v>
      </c>
      <c r="BH145" s="172">
        <f t="shared" si="11"/>
        <v>0</v>
      </c>
      <c r="BI145" s="172">
        <f t="shared" si="12"/>
        <v>0</v>
      </c>
      <c r="BJ145" s="14" t="s">
        <v>91</v>
      </c>
      <c r="BK145" s="172">
        <f t="shared" si="13"/>
        <v>0</v>
      </c>
      <c r="BL145" s="14" t="s">
        <v>143</v>
      </c>
      <c r="BM145" s="171" t="s">
        <v>393</v>
      </c>
    </row>
    <row r="146" spans="1:65" s="2" customFormat="1" ht="21.75" customHeight="1">
      <c r="A146" s="29"/>
      <c r="B146" s="157"/>
      <c r="C146" s="173" t="s">
        <v>216</v>
      </c>
      <c r="D146" s="173" t="s">
        <v>133</v>
      </c>
      <c r="E146" s="174" t="s">
        <v>394</v>
      </c>
      <c r="F146" s="175" t="s">
        <v>395</v>
      </c>
      <c r="G146" s="176" t="s">
        <v>147</v>
      </c>
      <c r="H146" s="177">
        <v>1</v>
      </c>
      <c r="I146" s="178"/>
      <c r="J146" s="179"/>
      <c r="K146" s="180">
        <f t="shared" si="1"/>
        <v>0</v>
      </c>
      <c r="L146" s="179"/>
      <c r="M146" s="181"/>
      <c r="N146" s="182" t="s">
        <v>1</v>
      </c>
      <c r="O146" s="167" t="s">
        <v>41</v>
      </c>
      <c r="P146" s="168">
        <f t="shared" si="2"/>
        <v>0</v>
      </c>
      <c r="Q146" s="168">
        <f t="shared" si="3"/>
        <v>0</v>
      </c>
      <c r="R146" s="168">
        <f t="shared" si="4"/>
        <v>0</v>
      </c>
      <c r="S146" s="58"/>
      <c r="T146" s="169">
        <f t="shared" si="5"/>
        <v>0</v>
      </c>
      <c r="U146" s="169">
        <v>0</v>
      </c>
      <c r="V146" s="169">
        <f t="shared" si="6"/>
        <v>0</v>
      </c>
      <c r="W146" s="169">
        <v>0</v>
      </c>
      <c r="X146" s="170">
        <f t="shared" si="7"/>
        <v>0</v>
      </c>
      <c r="Y146" s="29"/>
      <c r="Z146" s="29"/>
      <c r="AA146" s="29"/>
      <c r="AB146" s="29"/>
      <c r="AC146" s="29"/>
      <c r="AD146" s="29"/>
      <c r="AE146" s="29"/>
      <c r="AR146" s="171" t="s">
        <v>232</v>
      </c>
      <c r="AT146" s="171" t="s">
        <v>133</v>
      </c>
      <c r="AU146" s="171" t="s">
        <v>91</v>
      </c>
      <c r="AY146" s="14" t="s">
        <v>136</v>
      </c>
      <c r="BE146" s="172">
        <f t="shared" si="8"/>
        <v>0</v>
      </c>
      <c r="BF146" s="172">
        <f t="shared" si="9"/>
        <v>0</v>
      </c>
      <c r="BG146" s="172">
        <f t="shared" si="10"/>
        <v>0</v>
      </c>
      <c r="BH146" s="172">
        <f t="shared" si="11"/>
        <v>0</v>
      </c>
      <c r="BI146" s="172">
        <f t="shared" si="12"/>
        <v>0</v>
      </c>
      <c r="BJ146" s="14" t="s">
        <v>91</v>
      </c>
      <c r="BK146" s="172">
        <f t="shared" si="13"/>
        <v>0</v>
      </c>
      <c r="BL146" s="14" t="s">
        <v>143</v>
      </c>
      <c r="BM146" s="171" t="s">
        <v>396</v>
      </c>
    </row>
    <row r="147" spans="1:65" s="2" customFormat="1" ht="21.75" customHeight="1">
      <c r="A147" s="29"/>
      <c r="B147" s="157"/>
      <c r="C147" s="158" t="s">
        <v>8</v>
      </c>
      <c r="D147" s="158" t="s">
        <v>139</v>
      </c>
      <c r="E147" s="159" t="s">
        <v>397</v>
      </c>
      <c r="F147" s="160" t="s">
        <v>398</v>
      </c>
      <c r="G147" s="161" t="s">
        <v>142</v>
      </c>
      <c r="H147" s="162">
        <v>30</v>
      </c>
      <c r="I147" s="163"/>
      <c r="J147" s="163"/>
      <c r="K147" s="164">
        <f t="shared" si="1"/>
        <v>0</v>
      </c>
      <c r="L147" s="165"/>
      <c r="M147" s="30"/>
      <c r="N147" s="166" t="s">
        <v>1</v>
      </c>
      <c r="O147" s="167" t="s">
        <v>41</v>
      </c>
      <c r="P147" s="168">
        <f t="shared" si="2"/>
        <v>0</v>
      </c>
      <c r="Q147" s="168">
        <f t="shared" si="3"/>
        <v>0</v>
      </c>
      <c r="R147" s="168">
        <f t="shared" si="4"/>
        <v>0</v>
      </c>
      <c r="S147" s="58"/>
      <c r="T147" s="169">
        <f t="shared" si="5"/>
        <v>0</v>
      </c>
      <c r="U147" s="169">
        <v>0</v>
      </c>
      <c r="V147" s="169">
        <f t="shared" si="6"/>
        <v>0</v>
      </c>
      <c r="W147" s="169">
        <v>0</v>
      </c>
      <c r="X147" s="170">
        <f t="shared" si="7"/>
        <v>0</v>
      </c>
      <c r="Y147" s="29"/>
      <c r="Z147" s="29"/>
      <c r="AA147" s="29"/>
      <c r="AB147" s="29"/>
      <c r="AC147" s="29"/>
      <c r="AD147" s="29"/>
      <c r="AE147" s="29"/>
      <c r="AR147" s="171" t="s">
        <v>143</v>
      </c>
      <c r="AT147" s="171" t="s">
        <v>139</v>
      </c>
      <c r="AU147" s="171" t="s">
        <v>91</v>
      </c>
      <c r="AY147" s="14" t="s">
        <v>136</v>
      </c>
      <c r="BE147" s="172">
        <f t="shared" si="8"/>
        <v>0</v>
      </c>
      <c r="BF147" s="172">
        <f t="shared" si="9"/>
        <v>0</v>
      </c>
      <c r="BG147" s="172">
        <f t="shared" si="10"/>
        <v>0</v>
      </c>
      <c r="BH147" s="172">
        <f t="shared" si="11"/>
        <v>0</v>
      </c>
      <c r="BI147" s="172">
        <f t="shared" si="12"/>
        <v>0</v>
      </c>
      <c r="BJ147" s="14" t="s">
        <v>91</v>
      </c>
      <c r="BK147" s="172">
        <f t="shared" si="13"/>
        <v>0</v>
      </c>
      <c r="BL147" s="14" t="s">
        <v>143</v>
      </c>
      <c r="BM147" s="171" t="s">
        <v>399</v>
      </c>
    </row>
    <row r="148" spans="1:65" s="2" customFormat="1" ht="16.5" customHeight="1">
      <c r="A148" s="29"/>
      <c r="B148" s="157"/>
      <c r="C148" s="173" t="s">
        <v>222</v>
      </c>
      <c r="D148" s="173" t="s">
        <v>133</v>
      </c>
      <c r="E148" s="174" t="s">
        <v>400</v>
      </c>
      <c r="F148" s="175" t="s">
        <v>401</v>
      </c>
      <c r="G148" s="176" t="s">
        <v>142</v>
      </c>
      <c r="H148" s="177">
        <v>30</v>
      </c>
      <c r="I148" s="178"/>
      <c r="J148" s="179"/>
      <c r="K148" s="180">
        <f t="shared" si="1"/>
        <v>0</v>
      </c>
      <c r="L148" s="179"/>
      <c r="M148" s="181"/>
      <c r="N148" s="182" t="s">
        <v>1</v>
      </c>
      <c r="O148" s="167" t="s">
        <v>41</v>
      </c>
      <c r="P148" s="168">
        <f t="shared" si="2"/>
        <v>0</v>
      </c>
      <c r="Q148" s="168">
        <f t="shared" si="3"/>
        <v>0</v>
      </c>
      <c r="R148" s="168">
        <f t="shared" si="4"/>
        <v>0</v>
      </c>
      <c r="S148" s="58"/>
      <c r="T148" s="169">
        <f t="shared" si="5"/>
        <v>0</v>
      </c>
      <c r="U148" s="169">
        <v>4.8000000000000001E-4</v>
      </c>
      <c r="V148" s="169">
        <f t="shared" si="6"/>
        <v>1.44E-2</v>
      </c>
      <c r="W148" s="169">
        <v>0</v>
      </c>
      <c r="X148" s="170">
        <f t="shared" si="7"/>
        <v>0</v>
      </c>
      <c r="Y148" s="29"/>
      <c r="Z148" s="29"/>
      <c r="AA148" s="29"/>
      <c r="AB148" s="29"/>
      <c r="AC148" s="29"/>
      <c r="AD148" s="29"/>
      <c r="AE148" s="29"/>
      <c r="AR148" s="171" t="s">
        <v>176</v>
      </c>
      <c r="AT148" s="171" t="s">
        <v>133</v>
      </c>
      <c r="AU148" s="171" t="s">
        <v>91</v>
      </c>
      <c r="AY148" s="14" t="s">
        <v>136</v>
      </c>
      <c r="BE148" s="172">
        <f t="shared" si="8"/>
        <v>0</v>
      </c>
      <c r="BF148" s="172">
        <f t="shared" si="9"/>
        <v>0</v>
      </c>
      <c r="BG148" s="172">
        <f t="shared" si="10"/>
        <v>0</v>
      </c>
      <c r="BH148" s="172">
        <f t="shared" si="11"/>
        <v>0</v>
      </c>
      <c r="BI148" s="172">
        <f t="shared" si="12"/>
        <v>0</v>
      </c>
      <c r="BJ148" s="14" t="s">
        <v>91</v>
      </c>
      <c r="BK148" s="172">
        <f t="shared" si="13"/>
        <v>0</v>
      </c>
      <c r="BL148" s="14" t="s">
        <v>176</v>
      </c>
      <c r="BM148" s="171" t="s">
        <v>402</v>
      </c>
    </row>
    <row r="149" spans="1:65" s="2" customFormat="1" ht="24.2" customHeight="1">
      <c r="A149" s="29"/>
      <c r="B149" s="157"/>
      <c r="C149" s="158" t="s">
        <v>226</v>
      </c>
      <c r="D149" s="158" t="s">
        <v>139</v>
      </c>
      <c r="E149" s="159" t="s">
        <v>403</v>
      </c>
      <c r="F149" s="160" t="s">
        <v>404</v>
      </c>
      <c r="G149" s="161" t="s">
        <v>142</v>
      </c>
      <c r="H149" s="162">
        <v>25</v>
      </c>
      <c r="I149" s="163"/>
      <c r="J149" s="163"/>
      <c r="K149" s="164">
        <f t="shared" si="1"/>
        <v>0</v>
      </c>
      <c r="L149" s="165"/>
      <c r="M149" s="30"/>
      <c r="N149" s="166" t="s">
        <v>1</v>
      </c>
      <c r="O149" s="167" t="s">
        <v>41</v>
      </c>
      <c r="P149" s="168">
        <f t="shared" si="2"/>
        <v>0</v>
      </c>
      <c r="Q149" s="168">
        <f t="shared" si="3"/>
        <v>0</v>
      </c>
      <c r="R149" s="168">
        <f t="shared" si="4"/>
        <v>0</v>
      </c>
      <c r="S149" s="58"/>
      <c r="T149" s="169">
        <f t="shared" si="5"/>
        <v>0</v>
      </c>
      <c r="U149" s="169">
        <v>0</v>
      </c>
      <c r="V149" s="169">
        <f t="shared" si="6"/>
        <v>0</v>
      </c>
      <c r="W149" s="169">
        <v>0</v>
      </c>
      <c r="X149" s="170">
        <f t="shared" si="7"/>
        <v>0</v>
      </c>
      <c r="Y149" s="29"/>
      <c r="Z149" s="29"/>
      <c r="AA149" s="29"/>
      <c r="AB149" s="29"/>
      <c r="AC149" s="29"/>
      <c r="AD149" s="29"/>
      <c r="AE149" s="29"/>
      <c r="AR149" s="171" t="s">
        <v>143</v>
      </c>
      <c r="AT149" s="171" t="s">
        <v>139</v>
      </c>
      <c r="AU149" s="171" t="s">
        <v>91</v>
      </c>
      <c r="AY149" s="14" t="s">
        <v>136</v>
      </c>
      <c r="BE149" s="172">
        <f t="shared" si="8"/>
        <v>0</v>
      </c>
      <c r="BF149" s="172">
        <f t="shared" si="9"/>
        <v>0</v>
      </c>
      <c r="BG149" s="172">
        <f t="shared" si="10"/>
        <v>0</v>
      </c>
      <c r="BH149" s="172">
        <f t="shared" si="11"/>
        <v>0</v>
      </c>
      <c r="BI149" s="172">
        <f t="shared" si="12"/>
        <v>0</v>
      </c>
      <c r="BJ149" s="14" t="s">
        <v>91</v>
      </c>
      <c r="BK149" s="172">
        <f t="shared" si="13"/>
        <v>0</v>
      </c>
      <c r="BL149" s="14" t="s">
        <v>143</v>
      </c>
      <c r="BM149" s="171" t="s">
        <v>405</v>
      </c>
    </row>
    <row r="150" spans="1:65" s="2" customFormat="1" ht="33" customHeight="1">
      <c r="A150" s="29"/>
      <c r="B150" s="157"/>
      <c r="C150" s="173" t="s">
        <v>229</v>
      </c>
      <c r="D150" s="173" t="s">
        <v>133</v>
      </c>
      <c r="E150" s="174" t="s">
        <v>406</v>
      </c>
      <c r="F150" s="175" t="s">
        <v>407</v>
      </c>
      <c r="G150" s="176" t="s">
        <v>142</v>
      </c>
      <c r="H150" s="177">
        <v>25</v>
      </c>
      <c r="I150" s="178"/>
      <c r="J150" s="179"/>
      <c r="K150" s="180">
        <f t="shared" si="1"/>
        <v>0</v>
      </c>
      <c r="L150" s="179"/>
      <c r="M150" s="181"/>
      <c r="N150" s="182" t="s">
        <v>1</v>
      </c>
      <c r="O150" s="167" t="s">
        <v>41</v>
      </c>
      <c r="P150" s="168">
        <f t="shared" si="2"/>
        <v>0</v>
      </c>
      <c r="Q150" s="168">
        <f t="shared" si="3"/>
        <v>0</v>
      </c>
      <c r="R150" s="168">
        <f t="shared" si="4"/>
        <v>0</v>
      </c>
      <c r="S150" s="58"/>
      <c r="T150" s="169">
        <f t="shared" si="5"/>
        <v>0</v>
      </c>
      <c r="U150" s="169">
        <v>1.7000000000000001E-4</v>
      </c>
      <c r="V150" s="169">
        <f t="shared" si="6"/>
        <v>4.2500000000000003E-3</v>
      </c>
      <c r="W150" s="169">
        <v>0</v>
      </c>
      <c r="X150" s="170">
        <f t="shared" si="7"/>
        <v>0</v>
      </c>
      <c r="Y150" s="29"/>
      <c r="Z150" s="29"/>
      <c r="AA150" s="29"/>
      <c r="AB150" s="29"/>
      <c r="AC150" s="29"/>
      <c r="AD150" s="29"/>
      <c r="AE150" s="29"/>
      <c r="AR150" s="171" t="s">
        <v>176</v>
      </c>
      <c r="AT150" s="171" t="s">
        <v>133</v>
      </c>
      <c r="AU150" s="171" t="s">
        <v>91</v>
      </c>
      <c r="AY150" s="14" t="s">
        <v>136</v>
      </c>
      <c r="BE150" s="172">
        <f t="shared" si="8"/>
        <v>0</v>
      </c>
      <c r="BF150" s="172">
        <f t="shared" si="9"/>
        <v>0</v>
      </c>
      <c r="BG150" s="172">
        <f t="shared" si="10"/>
        <v>0</v>
      </c>
      <c r="BH150" s="172">
        <f t="shared" si="11"/>
        <v>0</v>
      </c>
      <c r="BI150" s="172">
        <f t="shared" si="12"/>
        <v>0</v>
      </c>
      <c r="BJ150" s="14" t="s">
        <v>91</v>
      </c>
      <c r="BK150" s="172">
        <f t="shared" si="13"/>
        <v>0</v>
      </c>
      <c r="BL150" s="14" t="s">
        <v>176</v>
      </c>
      <c r="BM150" s="171" t="s">
        <v>408</v>
      </c>
    </row>
    <row r="151" spans="1:65" s="2" customFormat="1" ht="24.2" customHeight="1">
      <c r="A151" s="29"/>
      <c r="B151" s="157"/>
      <c r="C151" s="158" t="s">
        <v>234</v>
      </c>
      <c r="D151" s="158" t="s">
        <v>139</v>
      </c>
      <c r="E151" s="159" t="s">
        <v>409</v>
      </c>
      <c r="F151" s="160" t="s">
        <v>410</v>
      </c>
      <c r="G151" s="161" t="s">
        <v>142</v>
      </c>
      <c r="H151" s="162">
        <v>2</v>
      </c>
      <c r="I151" s="163"/>
      <c r="J151" s="163"/>
      <c r="K151" s="164">
        <f t="shared" si="1"/>
        <v>0</v>
      </c>
      <c r="L151" s="165"/>
      <c r="M151" s="30"/>
      <c r="N151" s="166" t="s">
        <v>1</v>
      </c>
      <c r="O151" s="167" t="s">
        <v>41</v>
      </c>
      <c r="P151" s="168">
        <f t="shared" si="2"/>
        <v>0</v>
      </c>
      <c r="Q151" s="168">
        <f t="shared" si="3"/>
        <v>0</v>
      </c>
      <c r="R151" s="168">
        <f t="shared" si="4"/>
        <v>0</v>
      </c>
      <c r="S151" s="58"/>
      <c r="T151" s="169">
        <f t="shared" si="5"/>
        <v>0</v>
      </c>
      <c r="U151" s="169">
        <v>0</v>
      </c>
      <c r="V151" s="169">
        <f t="shared" si="6"/>
        <v>0</v>
      </c>
      <c r="W151" s="169">
        <v>0</v>
      </c>
      <c r="X151" s="170">
        <f t="shared" si="7"/>
        <v>0</v>
      </c>
      <c r="Y151" s="29"/>
      <c r="Z151" s="29"/>
      <c r="AA151" s="29"/>
      <c r="AB151" s="29"/>
      <c r="AC151" s="29"/>
      <c r="AD151" s="29"/>
      <c r="AE151" s="29"/>
      <c r="AR151" s="171" t="s">
        <v>143</v>
      </c>
      <c r="AT151" s="171" t="s">
        <v>139</v>
      </c>
      <c r="AU151" s="171" t="s">
        <v>91</v>
      </c>
      <c r="AY151" s="14" t="s">
        <v>136</v>
      </c>
      <c r="BE151" s="172">
        <f t="shared" si="8"/>
        <v>0</v>
      </c>
      <c r="BF151" s="172">
        <f t="shared" si="9"/>
        <v>0</v>
      </c>
      <c r="BG151" s="172">
        <f t="shared" si="10"/>
        <v>0</v>
      </c>
      <c r="BH151" s="172">
        <f t="shared" si="11"/>
        <v>0</v>
      </c>
      <c r="BI151" s="172">
        <f t="shared" si="12"/>
        <v>0</v>
      </c>
      <c r="BJ151" s="14" t="s">
        <v>91</v>
      </c>
      <c r="BK151" s="172">
        <f t="shared" si="13"/>
        <v>0</v>
      </c>
      <c r="BL151" s="14" t="s">
        <v>143</v>
      </c>
      <c r="BM151" s="171" t="s">
        <v>411</v>
      </c>
    </row>
    <row r="152" spans="1:65" s="2" customFormat="1" ht="24.2" customHeight="1">
      <c r="A152" s="29"/>
      <c r="B152" s="157"/>
      <c r="C152" s="173" t="s">
        <v>238</v>
      </c>
      <c r="D152" s="173" t="s">
        <v>133</v>
      </c>
      <c r="E152" s="174" t="s">
        <v>412</v>
      </c>
      <c r="F152" s="175" t="s">
        <v>413</v>
      </c>
      <c r="G152" s="176" t="s">
        <v>142</v>
      </c>
      <c r="H152" s="177">
        <v>2</v>
      </c>
      <c r="I152" s="178"/>
      <c r="J152" s="179"/>
      <c r="K152" s="180">
        <f t="shared" si="1"/>
        <v>0</v>
      </c>
      <c r="L152" s="179"/>
      <c r="M152" s="181"/>
      <c r="N152" s="182" t="s">
        <v>1</v>
      </c>
      <c r="O152" s="167" t="s">
        <v>41</v>
      </c>
      <c r="P152" s="168">
        <f t="shared" si="2"/>
        <v>0</v>
      </c>
      <c r="Q152" s="168">
        <f t="shared" si="3"/>
        <v>0</v>
      </c>
      <c r="R152" s="168">
        <f t="shared" si="4"/>
        <v>0</v>
      </c>
      <c r="S152" s="58"/>
      <c r="T152" s="169">
        <f t="shared" si="5"/>
        <v>0</v>
      </c>
      <c r="U152" s="169">
        <v>2.7E-4</v>
      </c>
      <c r="V152" s="169">
        <f t="shared" si="6"/>
        <v>5.4000000000000001E-4</v>
      </c>
      <c r="W152" s="169">
        <v>0</v>
      </c>
      <c r="X152" s="170">
        <f t="shared" si="7"/>
        <v>0</v>
      </c>
      <c r="Y152" s="29"/>
      <c r="Z152" s="29"/>
      <c r="AA152" s="29"/>
      <c r="AB152" s="29"/>
      <c r="AC152" s="29"/>
      <c r="AD152" s="29"/>
      <c r="AE152" s="29"/>
      <c r="AR152" s="171" t="s">
        <v>176</v>
      </c>
      <c r="AT152" s="171" t="s">
        <v>133</v>
      </c>
      <c r="AU152" s="171" t="s">
        <v>91</v>
      </c>
      <c r="AY152" s="14" t="s">
        <v>136</v>
      </c>
      <c r="BE152" s="172">
        <f t="shared" si="8"/>
        <v>0</v>
      </c>
      <c r="BF152" s="172">
        <f t="shared" si="9"/>
        <v>0</v>
      </c>
      <c r="BG152" s="172">
        <f t="shared" si="10"/>
        <v>0</v>
      </c>
      <c r="BH152" s="172">
        <f t="shared" si="11"/>
        <v>0</v>
      </c>
      <c r="BI152" s="172">
        <f t="shared" si="12"/>
        <v>0</v>
      </c>
      <c r="BJ152" s="14" t="s">
        <v>91</v>
      </c>
      <c r="BK152" s="172">
        <f t="shared" si="13"/>
        <v>0</v>
      </c>
      <c r="BL152" s="14" t="s">
        <v>176</v>
      </c>
      <c r="BM152" s="171" t="s">
        <v>414</v>
      </c>
    </row>
    <row r="153" spans="1:65" s="2" customFormat="1" ht="16.5" customHeight="1">
      <c r="A153" s="29"/>
      <c r="B153" s="157"/>
      <c r="C153" s="158" t="s">
        <v>242</v>
      </c>
      <c r="D153" s="158" t="s">
        <v>139</v>
      </c>
      <c r="E153" s="159" t="s">
        <v>415</v>
      </c>
      <c r="F153" s="160" t="s">
        <v>416</v>
      </c>
      <c r="G153" s="161" t="s">
        <v>147</v>
      </c>
      <c r="H153" s="162">
        <v>1</v>
      </c>
      <c r="I153" s="163"/>
      <c r="J153" s="163"/>
      <c r="K153" s="164">
        <f t="shared" si="1"/>
        <v>0</v>
      </c>
      <c r="L153" s="165"/>
      <c r="M153" s="30"/>
      <c r="N153" s="166" t="s">
        <v>1</v>
      </c>
      <c r="O153" s="167" t="s">
        <v>41</v>
      </c>
      <c r="P153" s="168">
        <f t="shared" si="2"/>
        <v>0</v>
      </c>
      <c r="Q153" s="168">
        <f t="shared" si="3"/>
        <v>0</v>
      </c>
      <c r="R153" s="168">
        <f t="shared" si="4"/>
        <v>0</v>
      </c>
      <c r="S153" s="58"/>
      <c r="T153" s="169">
        <f t="shared" si="5"/>
        <v>0</v>
      </c>
      <c r="U153" s="169">
        <v>0</v>
      </c>
      <c r="V153" s="169">
        <f t="shared" si="6"/>
        <v>0</v>
      </c>
      <c r="W153" s="169">
        <v>0</v>
      </c>
      <c r="X153" s="170">
        <f t="shared" si="7"/>
        <v>0</v>
      </c>
      <c r="Y153" s="29"/>
      <c r="Z153" s="29"/>
      <c r="AA153" s="29"/>
      <c r="AB153" s="29"/>
      <c r="AC153" s="29"/>
      <c r="AD153" s="29"/>
      <c r="AE153" s="29"/>
      <c r="AR153" s="171" t="s">
        <v>143</v>
      </c>
      <c r="AT153" s="171" t="s">
        <v>139</v>
      </c>
      <c r="AU153" s="171" t="s">
        <v>91</v>
      </c>
      <c r="AY153" s="14" t="s">
        <v>136</v>
      </c>
      <c r="BE153" s="172">
        <f t="shared" si="8"/>
        <v>0</v>
      </c>
      <c r="BF153" s="172">
        <f t="shared" si="9"/>
        <v>0</v>
      </c>
      <c r="BG153" s="172">
        <f t="shared" si="10"/>
        <v>0</v>
      </c>
      <c r="BH153" s="172">
        <f t="shared" si="11"/>
        <v>0</v>
      </c>
      <c r="BI153" s="172">
        <f t="shared" si="12"/>
        <v>0</v>
      </c>
      <c r="BJ153" s="14" t="s">
        <v>91</v>
      </c>
      <c r="BK153" s="172">
        <f t="shared" si="13"/>
        <v>0</v>
      </c>
      <c r="BL153" s="14" t="s">
        <v>143</v>
      </c>
      <c r="BM153" s="171" t="s">
        <v>417</v>
      </c>
    </row>
    <row r="154" spans="1:65" s="2" customFormat="1" ht="16.5" customHeight="1">
      <c r="A154" s="29"/>
      <c r="B154" s="157"/>
      <c r="C154" s="173" t="s">
        <v>246</v>
      </c>
      <c r="D154" s="173" t="s">
        <v>133</v>
      </c>
      <c r="E154" s="174" t="s">
        <v>418</v>
      </c>
      <c r="F154" s="175" t="s">
        <v>419</v>
      </c>
      <c r="G154" s="176" t="s">
        <v>147</v>
      </c>
      <c r="H154" s="177">
        <v>1</v>
      </c>
      <c r="I154" s="178"/>
      <c r="J154" s="179"/>
      <c r="K154" s="180">
        <f t="shared" si="1"/>
        <v>0</v>
      </c>
      <c r="L154" s="179"/>
      <c r="M154" s="181"/>
      <c r="N154" s="182" t="s">
        <v>1</v>
      </c>
      <c r="O154" s="167" t="s">
        <v>41</v>
      </c>
      <c r="P154" s="168">
        <f t="shared" si="2"/>
        <v>0</v>
      </c>
      <c r="Q154" s="168">
        <f t="shared" si="3"/>
        <v>0</v>
      </c>
      <c r="R154" s="168">
        <f t="shared" si="4"/>
        <v>0</v>
      </c>
      <c r="S154" s="58"/>
      <c r="T154" s="169">
        <f t="shared" si="5"/>
        <v>0</v>
      </c>
      <c r="U154" s="169">
        <v>0</v>
      </c>
      <c r="V154" s="169">
        <f t="shared" si="6"/>
        <v>0</v>
      </c>
      <c r="W154" s="169">
        <v>0</v>
      </c>
      <c r="X154" s="170">
        <f t="shared" si="7"/>
        <v>0</v>
      </c>
      <c r="Y154" s="29"/>
      <c r="Z154" s="29"/>
      <c r="AA154" s="29"/>
      <c r="AB154" s="29"/>
      <c r="AC154" s="29"/>
      <c r="AD154" s="29"/>
      <c r="AE154" s="29"/>
      <c r="AR154" s="171" t="s">
        <v>232</v>
      </c>
      <c r="AT154" s="171" t="s">
        <v>133</v>
      </c>
      <c r="AU154" s="171" t="s">
        <v>91</v>
      </c>
      <c r="AY154" s="14" t="s">
        <v>136</v>
      </c>
      <c r="BE154" s="172">
        <f t="shared" si="8"/>
        <v>0</v>
      </c>
      <c r="BF154" s="172">
        <f t="shared" si="9"/>
        <v>0</v>
      </c>
      <c r="BG154" s="172">
        <f t="shared" si="10"/>
        <v>0</v>
      </c>
      <c r="BH154" s="172">
        <f t="shared" si="11"/>
        <v>0</v>
      </c>
      <c r="BI154" s="172">
        <f t="shared" si="12"/>
        <v>0</v>
      </c>
      <c r="BJ154" s="14" t="s">
        <v>91</v>
      </c>
      <c r="BK154" s="172">
        <f t="shared" si="13"/>
        <v>0</v>
      </c>
      <c r="BL154" s="14" t="s">
        <v>143</v>
      </c>
      <c r="BM154" s="171" t="s">
        <v>420</v>
      </c>
    </row>
    <row r="155" spans="1:65" s="2" customFormat="1" ht="24.2" customHeight="1">
      <c r="A155" s="29"/>
      <c r="B155" s="157"/>
      <c r="C155" s="158" t="s">
        <v>250</v>
      </c>
      <c r="D155" s="158" t="s">
        <v>139</v>
      </c>
      <c r="E155" s="159" t="s">
        <v>421</v>
      </c>
      <c r="F155" s="160" t="s">
        <v>422</v>
      </c>
      <c r="G155" s="161" t="s">
        <v>142</v>
      </c>
      <c r="H155" s="162">
        <v>25</v>
      </c>
      <c r="I155" s="163"/>
      <c r="J155" s="163"/>
      <c r="K155" s="164">
        <f t="shared" si="1"/>
        <v>0</v>
      </c>
      <c r="L155" s="165"/>
      <c r="M155" s="30"/>
      <c r="N155" s="166" t="s">
        <v>1</v>
      </c>
      <c r="O155" s="167" t="s">
        <v>41</v>
      </c>
      <c r="P155" s="168">
        <f t="shared" si="2"/>
        <v>0</v>
      </c>
      <c r="Q155" s="168">
        <f t="shared" si="3"/>
        <v>0</v>
      </c>
      <c r="R155" s="168">
        <f t="shared" si="4"/>
        <v>0</v>
      </c>
      <c r="S155" s="58"/>
      <c r="T155" s="169">
        <f t="shared" si="5"/>
        <v>0</v>
      </c>
      <c r="U155" s="169">
        <v>0</v>
      </c>
      <c r="V155" s="169">
        <f t="shared" si="6"/>
        <v>0</v>
      </c>
      <c r="W155" s="169">
        <v>0</v>
      </c>
      <c r="X155" s="170">
        <f t="shared" si="7"/>
        <v>0</v>
      </c>
      <c r="Y155" s="29"/>
      <c r="Z155" s="29"/>
      <c r="AA155" s="29"/>
      <c r="AB155" s="29"/>
      <c r="AC155" s="29"/>
      <c r="AD155" s="29"/>
      <c r="AE155" s="29"/>
      <c r="AR155" s="171" t="s">
        <v>143</v>
      </c>
      <c r="AT155" s="171" t="s">
        <v>139</v>
      </c>
      <c r="AU155" s="171" t="s">
        <v>91</v>
      </c>
      <c r="AY155" s="14" t="s">
        <v>136</v>
      </c>
      <c r="BE155" s="172">
        <f t="shared" si="8"/>
        <v>0</v>
      </c>
      <c r="BF155" s="172">
        <f t="shared" si="9"/>
        <v>0</v>
      </c>
      <c r="BG155" s="172">
        <f t="shared" si="10"/>
        <v>0</v>
      </c>
      <c r="BH155" s="172">
        <f t="shared" si="11"/>
        <v>0</v>
      </c>
      <c r="BI155" s="172">
        <f t="shared" si="12"/>
        <v>0</v>
      </c>
      <c r="BJ155" s="14" t="s">
        <v>91</v>
      </c>
      <c r="BK155" s="172">
        <f t="shared" si="13"/>
        <v>0</v>
      </c>
      <c r="BL155" s="14" t="s">
        <v>143</v>
      </c>
      <c r="BM155" s="171" t="s">
        <v>423</v>
      </c>
    </row>
    <row r="156" spans="1:65" s="2" customFormat="1" ht="16.5" customHeight="1">
      <c r="A156" s="29"/>
      <c r="B156" s="157"/>
      <c r="C156" s="173" t="s">
        <v>254</v>
      </c>
      <c r="D156" s="173" t="s">
        <v>133</v>
      </c>
      <c r="E156" s="174" t="s">
        <v>424</v>
      </c>
      <c r="F156" s="175" t="s">
        <v>425</v>
      </c>
      <c r="G156" s="176" t="s">
        <v>142</v>
      </c>
      <c r="H156" s="177">
        <v>25</v>
      </c>
      <c r="I156" s="178"/>
      <c r="J156" s="179"/>
      <c r="K156" s="180">
        <f t="shared" si="1"/>
        <v>0</v>
      </c>
      <c r="L156" s="179"/>
      <c r="M156" s="181"/>
      <c r="N156" s="182" t="s">
        <v>1</v>
      </c>
      <c r="O156" s="167" t="s">
        <v>41</v>
      </c>
      <c r="P156" s="168">
        <f t="shared" si="2"/>
        <v>0</v>
      </c>
      <c r="Q156" s="168">
        <f t="shared" si="3"/>
        <v>0</v>
      </c>
      <c r="R156" s="168">
        <f t="shared" si="4"/>
        <v>0</v>
      </c>
      <c r="S156" s="58"/>
      <c r="T156" s="169">
        <f t="shared" si="5"/>
        <v>0</v>
      </c>
      <c r="U156" s="169">
        <v>2.4000000000000001E-4</v>
      </c>
      <c r="V156" s="169">
        <f t="shared" si="6"/>
        <v>6.0000000000000001E-3</v>
      </c>
      <c r="W156" s="169">
        <v>0</v>
      </c>
      <c r="X156" s="170">
        <f t="shared" si="7"/>
        <v>0</v>
      </c>
      <c r="Y156" s="29"/>
      <c r="Z156" s="29"/>
      <c r="AA156" s="29"/>
      <c r="AB156" s="29"/>
      <c r="AC156" s="29"/>
      <c r="AD156" s="29"/>
      <c r="AE156" s="29"/>
      <c r="AR156" s="171" t="s">
        <v>176</v>
      </c>
      <c r="AT156" s="171" t="s">
        <v>133</v>
      </c>
      <c r="AU156" s="171" t="s">
        <v>91</v>
      </c>
      <c r="AY156" s="14" t="s">
        <v>136</v>
      </c>
      <c r="BE156" s="172">
        <f t="shared" si="8"/>
        <v>0</v>
      </c>
      <c r="BF156" s="172">
        <f t="shared" si="9"/>
        <v>0</v>
      </c>
      <c r="BG156" s="172">
        <f t="shared" si="10"/>
        <v>0</v>
      </c>
      <c r="BH156" s="172">
        <f t="shared" si="11"/>
        <v>0</v>
      </c>
      <c r="BI156" s="172">
        <f t="shared" si="12"/>
        <v>0</v>
      </c>
      <c r="BJ156" s="14" t="s">
        <v>91</v>
      </c>
      <c r="BK156" s="172">
        <f t="shared" si="13"/>
        <v>0</v>
      </c>
      <c r="BL156" s="14" t="s">
        <v>176</v>
      </c>
      <c r="BM156" s="171" t="s">
        <v>426</v>
      </c>
    </row>
    <row r="157" spans="1:65" s="2" customFormat="1" ht="24.2" customHeight="1">
      <c r="A157" s="29"/>
      <c r="B157" s="157"/>
      <c r="C157" s="158" t="s">
        <v>258</v>
      </c>
      <c r="D157" s="158" t="s">
        <v>139</v>
      </c>
      <c r="E157" s="159" t="s">
        <v>427</v>
      </c>
      <c r="F157" s="160" t="s">
        <v>428</v>
      </c>
      <c r="G157" s="161" t="s">
        <v>147</v>
      </c>
      <c r="H157" s="162">
        <v>1</v>
      </c>
      <c r="I157" s="163"/>
      <c r="J157" s="163"/>
      <c r="K157" s="164">
        <f t="shared" si="1"/>
        <v>0</v>
      </c>
      <c r="L157" s="165"/>
      <c r="M157" s="30"/>
      <c r="N157" s="166" t="s">
        <v>1</v>
      </c>
      <c r="O157" s="167" t="s">
        <v>41</v>
      </c>
      <c r="P157" s="168">
        <f t="shared" si="2"/>
        <v>0</v>
      </c>
      <c r="Q157" s="168">
        <f t="shared" si="3"/>
        <v>0</v>
      </c>
      <c r="R157" s="168">
        <f t="shared" si="4"/>
        <v>0</v>
      </c>
      <c r="S157" s="58"/>
      <c r="T157" s="169">
        <f t="shared" si="5"/>
        <v>0</v>
      </c>
      <c r="U157" s="169">
        <v>0</v>
      </c>
      <c r="V157" s="169">
        <f t="shared" si="6"/>
        <v>0</v>
      </c>
      <c r="W157" s="169">
        <v>0</v>
      </c>
      <c r="X157" s="170">
        <f t="shared" si="7"/>
        <v>0</v>
      </c>
      <c r="Y157" s="29"/>
      <c r="Z157" s="29"/>
      <c r="AA157" s="29"/>
      <c r="AB157" s="29"/>
      <c r="AC157" s="29"/>
      <c r="AD157" s="29"/>
      <c r="AE157" s="29"/>
      <c r="AR157" s="171" t="s">
        <v>143</v>
      </c>
      <c r="AT157" s="171" t="s">
        <v>139</v>
      </c>
      <c r="AU157" s="171" t="s">
        <v>91</v>
      </c>
      <c r="AY157" s="14" t="s">
        <v>136</v>
      </c>
      <c r="BE157" s="172">
        <f t="shared" si="8"/>
        <v>0</v>
      </c>
      <c r="BF157" s="172">
        <f t="shared" si="9"/>
        <v>0</v>
      </c>
      <c r="BG157" s="172">
        <f t="shared" si="10"/>
        <v>0</v>
      </c>
      <c r="BH157" s="172">
        <f t="shared" si="11"/>
        <v>0</v>
      </c>
      <c r="BI157" s="172">
        <f t="shared" si="12"/>
        <v>0</v>
      </c>
      <c r="BJ157" s="14" t="s">
        <v>91</v>
      </c>
      <c r="BK157" s="172">
        <f t="shared" si="13"/>
        <v>0</v>
      </c>
      <c r="BL157" s="14" t="s">
        <v>143</v>
      </c>
      <c r="BM157" s="171" t="s">
        <v>429</v>
      </c>
    </row>
    <row r="158" spans="1:65" s="2" customFormat="1" ht="24.2" customHeight="1">
      <c r="A158" s="29"/>
      <c r="B158" s="157"/>
      <c r="C158" s="173" t="s">
        <v>262</v>
      </c>
      <c r="D158" s="173" t="s">
        <v>133</v>
      </c>
      <c r="E158" s="174" t="s">
        <v>430</v>
      </c>
      <c r="F158" s="175" t="s">
        <v>431</v>
      </c>
      <c r="G158" s="176" t="s">
        <v>147</v>
      </c>
      <c r="H158" s="177">
        <v>1</v>
      </c>
      <c r="I158" s="178"/>
      <c r="J158" s="179"/>
      <c r="K158" s="180">
        <f t="shared" si="1"/>
        <v>0</v>
      </c>
      <c r="L158" s="179"/>
      <c r="M158" s="181"/>
      <c r="N158" s="182" t="s">
        <v>1</v>
      </c>
      <c r="O158" s="167" t="s">
        <v>41</v>
      </c>
      <c r="P158" s="168">
        <f t="shared" si="2"/>
        <v>0</v>
      </c>
      <c r="Q158" s="168">
        <f t="shared" si="3"/>
        <v>0</v>
      </c>
      <c r="R158" s="168">
        <f t="shared" si="4"/>
        <v>0</v>
      </c>
      <c r="S158" s="58"/>
      <c r="T158" s="169">
        <f t="shared" si="5"/>
        <v>0</v>
      </c>
      <c r="U158" s="169">
        <v>2.7999999999999998E-4</v>
      </c>
      <c r="V158" s="169">
        <f t="shared" si="6"/>
        <v>2.7999999999999998E-4</v>
      </c>
      <c r="W158" s="169">
        <v>0</v>
      </c>
      <c r="X158" s="170">
        <f t="shared" si="7"/>
        <v>0</v>
      </c>
      <c r="Y158" s="29"/>
      <c r="Z158" s="29"/>
      <c r="AA158" s="29"/>
      <c r="AB158" s="29"/>
      <c r="AC158" s="29"/>
      <c r="AD158" s="29"/>
      <c r="AE158" s="29"/>
      <c r="AR158" s="171" t="s">
        <v>176</v>
      </c>
      <c r="AT158" s="171" t="s">
        <v>133</v>
      </c>
      <c r="AU158" s="171" t="s">
        <v>91</v>
      </c>
      <c r="AY158" s="14" t="s">
        <v>136</v>
      </c>
      <c r="BE158" s="172">
        <f t="shared" si="8"/>
        <v>0</v>
      </c>
      <c r="BF158" s="172">
        <f t="shared" si="9"/>
        <v>0</v>
      </c>
      <c r="BG158" s="172">
        <f t="shared" si="10"/>
        <v>0</v>
      </c>
      <c r="BH158" s="172">
        <f t="shared" si="11"/>
        <v>0</v>
      </c>
      <c r="BI158" s="172">
        <f t="shared" si="12"/>
        <v>0</v>
      </c>
      <c r="BJ158" s="14" t="s">
        <v>91</v>
      </c>
      <c r="BK158" s="172">
        <f t="shared" si="13"/>
        <v>0</v>
      </c>
      <c r="BL158" s="14" t="s">
        <v>176</v>
      </c>
      <c r="BM158" s="171" t="s">
        <v>432</v>
      </c>
    </row>
    <row r="159" spans="1:65" s="2" customFormat="1" ht="16.5" customHeight="1">
      <c r="A159" s="29"/>
      <c r="B159" s="157"/>
      <c r="C159" s="173" t="s">
        <v>266</v>
      </c>
      <c r="D159" s="173" t="s">
        <v>133</v>
      </c>
      <c r="E159" s="174" t="s">
        <v>433</v>
      </c>
      <c r="F159" s="175" t="s">
        <v>434</v>
      </c>
      <c r="G159" s="176" t="s">
        <v>147</v>
      </c>
      <c r="H159" s="177">
        <v>1</v>
      </c>
      <c r="I159" s="178"/>
      <c r="J159" s="179"/>
      <c r="K159" s="180">
        <f t="shared" si="1"/>
        <v>0</v>
      </c>
      <c r="L159" s="179"/>
      <c r="M159" s="181"/>
      <c r="N159" s="182" t="s">
        <v>1</v>
      </c>
      <c r="O159" s="167" t="s">
        <v>41</v>
      </c>
      <c r="P159" s="168">
        <f t="shared" si="2"/>
        <v>0</v>
      </c>
      <c r="Q159" s="168">
        <f t="shared" si="3"/>
        <v>0</v>
      </c>
      <c r="R159" s="168">
        <f t="shared" si="4"/>
        <v>0</v>
      </c>
      <c r="S159" s="58"/>
      <c r="T159" s="169">
        <f t="shared" si="5"/>
        <v>0</v>
      </c>
      <c r="U159" s="169">
        <v>2.4000000000000001E-4</v>
      </c>
      <c r="V159" s="169">
        <f t="shared" si="6"/>
        <v>2.4000000000000001E-4</v>
      </c>
      <c r="W159" s="169">
        <v>0</v>
      </c>
      <c r="X159" s="170">
        <f t="shared" si="7"/>
        <v>0</v>
      </c>
      <c r="Y159" s="29"/>
      <c r="Z159" s="29"/>
      <c r="AA159" s="29"/>
      <c r="AB159" s="29"/>
      <c r="AC159" s="29"/>
      <c r="AD159" s="29"/>
      <c r="AE159" s="29"/>
      <c r="AR159" s="171" t="s">
        <v>176</v>
      </c>
      <c r="AT159" s="171" t="s">
        <v>133</v>
      </c>
      <c r="AU159" s="171" t="s">
        <v>91</v>
      </c>
      <c r="AY159" s="14" t="s">
        <v>136</v>
      </c>
      <c r="BE159" s="172">
        <f t="shared" si="8"/>
        <v>0</v>
      </c>
      <c r="BF159" s="172">
        <f t="shared" si="9"/>
        <v>0</v>
      </c>
      <c r="BG159" s="172">
        <f t="shared" si="10"/>
        <v>0</v>
      </c>
      <c r="BH159" s="172">
        <f t="shared" si="11"/>
        <v>0</v>
      </c>
      <c r="BI159" s="172">
        <f t="shared" si="12"/>
        <v>0</v>
      </c>
      <c r="BJ159" s="14" t="s">
        <v>91</v>
      </c>
      <c r="BK159" s="172">
        <f t="shared" si="13"/>
        <v>0</v>
      </c>
      <c r="BL159" s="14" t="s">
        <v>176</v>
      </c>
      <c r="BM159" s="171" t="s">
        <v>435</v>
      </c>
    </row>
    <row r="160" spans="1:65" s="2" customFormat="1" ht="16.5" customHeight="1">
      <c r="A160" s="29"/>
      <c r="B160" s="157"/>
      <c r="C160" s="158" t="s">
        <v>270</v>
      </c>
      <c r="D160" s="158" t="s">
        <v>139</v>
      </c>
      <c r="E160" s="159" t="s">
        <v>291</v>
      </c>
      <c r="F160" s="160" t="s">
        <v>292</v>
      </c>
      <c r="G160" s="161" t="s">
        <v>293</v>
      </c>
      <c r="H160" s="188"/>
      <c r="I160" s="163"/>
      <c r="J160" s="163"/>
      <c r="K160" s="164">
        <f t="shared" si="1"/>
        <v>0</v>
      </c>
      <c r="L160" s="165"/>
      <c r="M160" s="30"/>
      <c r="N160" s="166" t="s">
        <v>1</v>
      </c>
      <c r="O160" s="167" t="s">
        <v>41</v>
      </c>
      <c r="P160" s="168">
        <f t="shared" si="2"/>
        <v>0</v>
      </c>
      <c r="Q160" s="168">
        <f t="shared" si="3"/>
        <v>0</v>
      </c>
      <c r="R160" s="168">
        <f t="shared" si="4"/>
        <v>0</v>
      </c>
      <c r="S160" s="58"/>
      <c r="T160" s="169">
        <f t="shared" si="5"/>
        <v>0</v>
      </c>
      <c r="U160" s="169">
        <v>0</v>
      </c>
      <c r="V160" s="169">
        <f t="shared" si="6"/>
        <v>0</v>
      </c>
      <c r="W160" s="169">
        <v>0</v>
      </c>
      <c r="X160" s="170">
        <f t="shared" si="7"/>
        <v>0</v>
      </c>
      <c r="Y160" s="29"/>
      <c r="Z160" s="29"/>
      <c r="AA160" s="29"/>
      <c r="AB160" s="29"/>
      <c r="AC160" s="29"/>
      <c r="AD160" s="29"/>
      <c r="AE160" s="29"/>
      <c r="AR160" s="171" t="s">
        <v>143</v>
      </c>
      <c r="AT160" s="171" t="s">
        <v>139</v>
      </c>
      <c r="AU160" s="171" t="s">
        <v>91</v>
      </c>
      <c r="AY160" s="14" t="s">
        <v>136</v>
      </c>
      <c r="BE160" s="172">
        <f t="shared" si="8"/>
        <v>0</v>
      </c>
      <c r="BF160" s="172">
        <f t="shared" si="9"/>
        <v>0</v>
      </c>
      <c r="BG160" s="172">
        <f t="shared" si="10"/>
        <v>0</v>
      </c>
      <c r="BH160" s="172">
        <f t="shared" si="11"/>
        <v>0</v>
      </c>
      <c r="BI160" s="172">
        <f t="shared" si="12"/>
        <v>0</v>
      </c>
      <c r="BJ160" s="14" t="s">
        <v>91</v>
      </c>
      <c r="BK160" s="172">
        <f t="shared" si="13"/>
        <v>0</v>
      </c>
      <c r="BL160" s="14" t="s">
        <v>143</v>
      </c>
      <c r="BM160" s="171" t="s">
        <v>436</v>
      </c>
    </row>
    <row r="161" spans="1:65" s="2" customFormat="1" ht="16.5" customHeight="1">
      <c r="A161" s="29"/>
      <c r="B161" s="157"/>
      <c r="C161" s="158" t="s">
        <v>274</v>
      </c>
      <c r="D161" s="158" t="s">
        <v>139</v>
      </c>
      <c r="E161" s="159" t="s">
        <v>296</v>
      </c>
      <c r="F161" s="160" t="s">
        <v>297</v>
      </c>
      <c r="G161" s="161" t="s">
        <v>293</v>
      </c>
      <c r="H161" s="188"/>
      <c r="I161" s="163"/>
      <c r="J161" s="163"/>
      <c r="K161" s="164">
        <f t="shared" si="1"/>
        <v>0</v>
      </c>
      <c r="L161" s="165"/>
      <c r="M161" s="30"/>
      <c r="N161" s="166" t="s">
        <v>1</v>
      </c>
      <c r="O161" s="167" t="s">
        <v>41</v>
      </c>
      <c r="P161" s="168">
        <f t="shared" si="2"/>
        <v>0</v>
      </c>
      <c r="Q161" s="168">
        <f t="shared" si="3"/>
        <v>0</v>
      </c>
      <c r="R161" s="168">
        <f t="shared" si="4"/>
        <v>0</v>
      </c>
      <c r="S161" s="58"/>
      <c r="T161" s="169">
        <f t="shared" si="5"/>
        <v>0</v>
      </c>
      <c r="U161" s="169">
        <v>0</v>
      </c>
      <c r="V161" s="169">
        <f t="shared" si="6"/>
        <v>0</v>
      </c>
      <c r="W161" s="169">
        <v>0</v>
      </c>
      <c r="X161" s="170">
        <f t="shared" si="7"/>
        <v>0</v>
      </c>
      <c r="Y161" s="29"/>
      <c r="Z161" s="29"/>
      <c r="AA161" s="29"/>
      <c r="AB161" s="29"/>
      <c r="AC161" s="29"/>
      <c r="AD161" s="29"/>
      <c r="AE161" s="29"/>
      <c r="AR161" s="171" t="s">
        <v>143</v>
      </c>
      <c r="AT161" s="171" t="s">
        <v>139</v>
      </c>
      <c r="AU161" s="171" t="s">
        <v>91</v>
      </c>
      <c r="AY161" s="14" t="s">
        <v>136</v>
      </c>
      <c r="BE161" s="172">
        <f t="shared" si="8"/>
        <v>0</v>
      </c>
      <c r="BF161" s="172">
        <f t="shared" si="9"/>
        <v>0</v>
      </c>
      <c r="BG161" s="172">
        <f t="shared" si="10"/>
        <v>0</v>
      </c>
      <c r="BH161" s="172">
        <f t="shared" si="11"/>
        <v>0</v>
      </c>
      <c r="BI161" s="172">
        <f t="shared" si="12"/>
        <v>0</v>
      </c>
      <c r="BJ161" s="14" t="s">
        <v>91</v>
      </c>
      <c r="BK161" s="172">
        <f t="shared" si="13"/>
        <v>0</v>
      </c>
      <c r="BL161" s="14" t="s">
        <v>143</v>
      </c>
      <c r="BM161" s="171" t="s">
        <v>437</v>
      </c>
    </row>
    <row r="162" spans="1:65" s="2" customFormat="1" ht="16.5" customHeight="1">
      <c r="A162" s="29"/>
      <c r="B162" s="157"/>
      <c r="C162" s="158" t="s">
        <v>278</v>
      </c>
      <c r="D162" s="158" t="s">
        <v>139</v>
      </c>
      <c r="E162" s="159" t="s">
        <v>300</v>
      </c>
      <c r="F162" s="160" t="s">
        <v>301</v>
      </c>
      <c r="G162" s="161" t="s">
        <v>293</v>
      </c>
      <c r="H162" s="188"/>
      <c r="I162" s="163"/>
      <c r="J162" s="163"/>
      <c r="K162" s="164">
        <f t="shared" si="1"/>
        <v>0</v>
      </c>
      <c r="L162" s="165"/>
      <c r="M162" s="30"/>
      <c r="N162" s="166" t="s">
        <v>1</v>
      </c>
      <c r="O162" s="167" t="s">
        <v>41</v>
      </c>
      <c r="P162" s="168">
        <f t="shared" si="2"/>
        <v>0</v>
      </c>
      <c r="Q162" s="168">
        <f t="shared" si="3"/>
        <v>0</v>
      </c>
      <c r="R162" s="168">
        <f t="shared" si="4"/>
        <v>0</v>
      </c>
      <c r="S162" s="58"/>
      <c r="T162" s="169">
        <f t="shared" si="5"/>
        <v>0</v>
      </c>
      <c r="U162" s="169">
        <v>0</v>
      </c>
      <c r="V162" s="169">
        <f t="shared" si="6"/>
        <v>0</v>
      </c>
      <c r="W162" s="169">
        <v>0</v>
      </c>
      <c r="X162" s="170">
        <f t="shared" si="7"/>
        <v>0</v>
      </c>
      <c r="Y162" s="29"/>
      <c r="Z162" s="29"/>
      <c r="AA162" s="29"/>
      <c r="AB162" s="29"/>
      <c r="AC162" s="29"/>
      <c r="AD162" s="29"/>
      <c r="AE162" s="29"/>
      <c r="AR162" s="171" t="s">
        <v>143</v>
      </c>
      <c r="AT162" s="171" t="s">
        <v>139</v>
      </c>
      <c r="AU162" s="171" t="s">
        <v>91</v>
      </c>
      <c r="AY162" s="14" t="s">
        <v>136</v>
      </c>
      <c r="BE162" s="172">
        <f t="shared" si="8"/>
        <v>0</v>
      </c>
      <c r="BF162" s="172">
        <f t="shared" si="9"/>
        <v>0</v>
      </c>
      <c r="BG162" s="172">
        <f t="shared" si="10"/>
        <v>0</v>
      </c>
      <c r="BH162" s="172">
        <f t="shared" si="11"/>
        <v>0</v>
      </c>
      <c r="BI162" s="172">
        <f t="shared" si="12"/>
        <v>0</v>
      </c>
      <c r="BJ162" s="14" t="s">
        <v>91</v>
      </c>
      <c r="BK162" s="172">
        <f t="shared" si="13"/>
        <v>0</v>
      </c>
      <c r="BL162" s="14" t="s">
        <v>143</v>
      </c>
      <c r="BM162" s="171" t="s">
        <v>438</v>
      </c>
    </row>
    <row r="163" spans="1:65" s="2" customFormat="1" ht="16.5" customHeight="1">
      <c r="A163" s="29"/>
      <c r="B163" s="157"/>
      <c r="C163" s="158" t="s">
        <v>282</v>
      </c>
      <c r="D163" s="158" t="s">
        <v>139</v>
      </c>
      <c r="E163" s="159" t="s">
        <v>304</v>
      </c>
      <c r="F163" s="160" t="s">
        <v>305</v>
      </c>
      <c r="G163" s="161" t="s">
        <v>293</v>
      </c>
      <c r="H163" s="188"/>
      <c r="I163" s="163"/>
      <c r="J163" s="163"/>
      <c r="K163" s="164">
        <f t="shared" si="1"/>
        <v>0</v>
      </c>
      <c r="L163" s="165"/>
      <c r="M163" s="30"/>
      <c r="N163" s="166" t="s">
        <v>1</v>
      </c>
      <c r="O163" s="167" t="s">
        <v>41</v>
      </c>
      <c r="P163" s="168">
        <f t="shared" si="2"/>
        <v>0</v>
      </c>
      <c r="Q163" s="168">
        <f t="shared" si="3"/>
        <v>0</v>
      </c>
      <c r="R163" s="168">
        <f t="shared" si="4"/>
        <v>0</v>
      </c>
      <c r="S163" s="58"/>
      <c r="T163" s="169">
        <f t="shared" si="5"/>
        <v>0</v>
      </c>
      <c r="U163" s="169">
        <v>0</v>
      </c>
      <c r="V163" s="169">
        <f t="shared" si="6"/>
        <v>0</v>
      </c>
      <c r="W163" s="169">
        <v>0</v>
      </c>
      <c r="X163" s="170">
        <f t="shared" si="7"/>
        <v>0</v>
      </c>
      <c r="Y163" s="29"/>
      <c r="Z163" s="29"/>
      <c r="AA163" s="29"/>
      <c r="AB163" s="29"/>
      <c r="AC163" s="29"/>
      <c r="AD163" s="29"/>
      <c r="AE163" s="29"/>
      <c r="AR163" s="171" t="s">
        <v>176</v>
      </c>
      <c r="AT163" s="171" t="s">
        <v>139</v>
      </c>
      <c r="AU163" s="171" t="s">
        <v>91</v>
      </c>
      <c r="AY163" s="14" t="s">
        <v>136</v>
      </c>
      <c r="BE163" s="172">
        <f t="shared" si="8"/>
        <v>0</v>
      </c>
      <c r="BF163" s="172">
        <f t="shared" si="9"/>
        <v>0</v>
      </c>
      <c r="BG163" s="172">
        <f t="shared" si="10"/>
        <v>0</v>
      </c>
      <c r="BH163" s="172">
        <f t="shared" si="11"/>
        <v>0</v>
      </c>
      <c r="BI163" s="172">
        <f t="shared" si="12"/>
        <v>0</v>
      </c>
      <c r="BJ163" s="14" t="s">
        <v>91</v>
      </c>
      <c r="BK163" s="172">
        <f t="shared" si="13"/>
        <v>0</v>
      </c>
      <c r="BL163" s="14" t="s">
        <v>176</v>
      </c>
      <c r="BM163" s="171" t="s">
        <v>439</v>
      </c>
    </row>
    <row r="164" spans="1:65" s="2" customFormat="1" ht="16.5" customHeight="1">
      <c r="A164" s="29"/>
      <c r="B164" s="157"/>
      <c r="C164" s="158" t="s">
        <v>286</v>
      </c>
      <c r="D164" s="158" t="s">
        <v>139</v>
      </c>
      <c r="E164" s="159" t="s">
        <v>308</v>
      </c>
      <c r="F164" s="160" t="s">
        <v>309</v>
      </c>
      <c r="G164" s="161" t="s">
        <v>293</v>
      </c>
      <c r="H164" s="188"/>
      <c r="I164" s="163"/>
      <c r="J164" s="163"/>
      <c r="K164" s="164">
        <f t="shared" si="1"/>
        <v>0</v>
      </c>
      <c r="L164" s="165"/>
      <c r="M164" s="30"/>
      <c r="N164" s="166" t="s">
        <v>1</v>
      </c>
      <c r="O164" s="167" t="s">
        <v>41</v>
      </c>
      <c r="P164" s="168">
        <f t="shared" si="2"/>
        <v>0</v>
      </c>
      <c r="Q164" s="168">
        <f t="shared" si="3"/>
        <v>0</v>
      </c>
      <c r="R164" s="168">
        <f t="shared" si="4"/>
        <v>0</v>
      </c>
      <c r="S164" s="58"/>
      <c r="T164" s="169">
        <f t="shared" si="5"/>
        <v>0</v>
      </c>
      <c r="U164" s="169">
        <v>0</v>
      </c>
      <c r="V164" s="169">
        <f t="shared" si="6"/>
        <v>0</v>
      </c>
      <c r="W164" s="169">
        <v>0</v>
      </c>
      <c r="X164" s="170">
        <f t="shared" si="7"/>
        <v>0</v>
      </c>
      <c r="Y164" s="29"/>
      <c r="Z164" s="29"/>
      <c r="AA164" s="29"/>
      <c r="AB164" s="29"/>
      <c r="AC164" s="29"/>
      <c r="AD164" s="29"/>
      <c r="AE164" s="29"/>
      <c r="AR164" s="171" t="s">
        <v>143</v>
      </c>
      <c r="AT164" s="171" t="s">
        <v>139</v>
      </c>
      <c r="AU164" s="171" t="s">
        <v>91</v>
      </c>
      <c r="AY164" s="14" t="s">
        <v>136</v>
      </c>
      <c r="BE164" s="172">
        <f t="shared" si="8"/>
        <v>0</v>
      </c>
      <c r="BF164" s="172">
        <f t="shared" si="9"/>
        <v>0</v>
      </c>
      <c r="BG164" s="172">
        <f t="shared" si="10"/>
        <v>0</v>
      </c>
      <c r="BH164" s="172">
        <f t="shared" si="11"/>
        <v>0</v>
      </c>
      <c r="BI164" s="172">
        <f t="shared" si="12"/>
        <v>0</v>
      </c>
      <c r="BJ164" s="14" t="s">
        <v>91</v>
      </c>
      <c r="BK164" s="172">
        <f t="shared" si="13"/>
        <v>0</v>
      </c>
      <c r="BL164" s="14" t="s">
        <v>143</v>
      </c>
      <c r="BM164" s="171" t="s">
        <v>440</v>
      </c>
    </row>
    <row r="165" spans="1:65" s="12" customFormat="1" ht="22.9" customHeight="1">
      <c r="B165" s="143"/>
      <c r="D165" s="144" t="s">
        <v>76</v>
      </c>
      <c r="E165" s="155" t="s">
        <v>311</v>
      </c>
      <c r="F165" s="155" t="s">
        <v>312</v>
      </c>
      <c r="I165" s="146"/>
      <c r="J165" s="146"/>
      <c r="K165" s="156">
        <f>BK165</f>
        <v>0</v>
      </c>
      <c r="M165" s="143"/>
      <c r="N165" s="148"/>
      <c r="O165" s="149"/>
      <c r="P165" s="149"/>
      <c r="Q165" s="150">
        <f>Q166</f>
        <v>0</v>
      </c>
      <c r="R165" s="150">
        <f>R166</f>
        <v>0</v>
      </c>
      <c r="S165" s="149"/>
      <c r="T165" s="151">
        <f>T166</f>
        <v>0</v>
      </c>
      <c r="U165" s="149"/>
      <c r="V165" s="151">
        <f>V166</f>
        <v>0</v>
      </c>
      <c r="W165" s="149"/>
      <c r="X165" s="152">
        <f>X166</f>
        <v>0</v>
      </c>
      <c r="AR165" s="144" t="s">
        <v>135</v>
      </c>
      <c r="AT165" s="153" t="s">
        <v>76</v>
      </c>
      <c r="AU165" s="153" t="s">
        <v>85</v>
      </c>
      <c r="AY165" s="144" t="s">
        <v>136</v>
      </c>
      <c r="BK165" s="154">
        <f>BK166</f>
        <v>0</v>
      </c>
    </row>
    <row r="166" spans="1:65" s="2" customFormat="1" ht="24.2" customHeight="1">
      <c r="A166" s="29"/>
      <c r="B166" s="157"/>
      <c r="C166" s="158" t="s">
        <v>290</v>
      </c>
      <c r="D166" s="158" t="s">
        <v>139</v>
      </c>
      <c r="E166" s="159" t="s">
        <v>85</v>
      </c>
      <c r="F166" s="160" t="s">
        <v>441</v>
      </c>
      <c r="G166" s="161" t="s">
        <v>316</v>
      </c>
      <c r="H166" s="162">
        <v>1</v>
      </c>
      <c r="I166" s="163"/>
      <c r="J166" s="163"/>
      <c r="K166" s="164">
        <f>ROUND(P166*H166,2)</f>
        <v>0</v>
      </c>
      <c r="L166" s="165"/>
      <c r="M166" s="30"/>
      <c r="N166" s="193" t="s">
        <v>1</v>
      </c>
      <c r="O166" s="194" t="s">
        <v>41</v>
      </c>
      <c r="P166" s="195">
        <f>I166+J166</f>
        <v>0</v>
      </c>
      <c r="Q166" s="195">
        <f>ROUND(I166*H166,2)</f>
        <v>0</v>
      </c>
      <c r="R166" s="195">
        <f>ROUND(J166*H166,2)</f>
        <v>0</v>
      </c>
      <c r="S166" s="191"/>
      <c r="T166" s="196">
        <f>S166*H166</f>
        <v>0</v>
      </c>
      <c r="U166" s="196">
        <v>0</v>
      </c>
      <c r="V166" s="196">
        <f>U166*H166</f>
        <v>0</v>
      </c>
      <c r="W166" s="196">
        <v>0</v>
      </c>
      <c r="X166" s="197">
        <f>W166*H166</f>
        <v>0</v>
      </c>
      <c r="Y166" s="29"/>
      <c r="Z166" s="29"/>
      <c r="AA166" s="29"/>
      <c r="AB166" s="29"/>
      <c r="AC166" s="29"/>
      <c r="AD166" s="29"/>
      <c r="AE166" s="29"/>
      <c r="AR166" s="171" t="s">
        <v>143</v>
      </c>
      <c r="AT166" s="171" t="s">
        <v>139</v>
      </c>
      <c r="AU166" s="171" t="s">
        <v>91</v>
      </c>
      <c r="AY166" s="14" t="s">
        <v>136</v>
      </c>
      <c r="BE166" s="172">
        <f>IF(O166="základná",K166,0)</f>
        <v>0</v>
      </c>
      <c r="BF166" s="172">
        <f>IF(O166="znížená",K166,0)</f>
        <v>0</v>
      </c>
      <c r="BG166" s="172">
        <f>IF(O166="zákl. prenesená",K166,0)</f>
        <v>0</v>
      </c>
      <c r="BH166" s="172">
        <f>IF(O166="zníž. prenesená",K166,0)</f>
        <v>0</v>
      </c>
      <c r="BI166" s="172">
        <f>IF(O166="nulová",K166,0)</f>
        <v>0</v>
      </c>
      <c r="BJ166" s="14" t="s">
        <v>91</v>
      </c>
      <c r="BK166" s="172">
        <f>ROUND(P166*H166,2)</f>
        <v>0</v>
      </c>
      <c r="BL166" s="14" t="s">
        <v>143</v>
      </c>
      <c r="BM166" s="171" t="s">
        <v>442</v>
      </c>
    </row>
    <row r="167" spans="1:65" s="2" customFormat="1" ht="6.95" customHeight="1">
      <c r="A167" s="29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30"/>
      <c r="N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</row>
  </sheetData>
  <autoFilter ref="C120:L166" xr:uid="{00000000-0009-0000-0000-000002000000}"/>
  <mergeCells count="9">
    <mergeCell ref="E87:H87"/>
    <mergeCell ref="E111:H111"/>
    <mergeCell ref="E113:H113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4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43" t="s">
        <v>6</v>
      </c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T2" s="14" t="s">
        <v>95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77</v>
      </c>
    </row>
    <row r="4" spans="1:46" s="1" customFormat="1" ht="24.95" customHeight="1">
      <c r="B4" s="17"/>
      <c r="D4" s="18" t="s">
        <v>101</v>
      </c>
      <c r="M4" s="17"/>
      <c r="N4" s="101" t="s">
        <v>10</v>
      </c>
      <c r="AT4" s="14" t="s">
        <v>3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24" t="s">
        <v>16</v>
      </c>
      <c r="M6" s="17"/>
    </row>
    <row r="7" spans="1:46" s="1" customFormat="1" ht="16.5" customHeight="1">
      <c r="B7" s="17"/>
      <c r="E7" s="244" t="str">
        <f>'Rekapitulácia stavby'!K6</f>
        <v>Budova Technických služieb v meste Kremnica</v>
      </c>
      <c r="F7" s="245"/>
      <c r="G7" s="245"/>
      <c r="H7" s="245"/>
      <c r="M7" s="17"/>
    </row>
    <row r="8" spans="1:46" s="1" customFormat="1" ht="12" customHeight="1">
      <c r="B8" s="17"/>
      <c r="D8" s="24" t="s">
        <v>102</v>
      </c>
      <c r="M8" s="17"/>
    </row>
    <row r="9" spans="1:46" s="2" customFormat="1" ht="16.5" customHeight="1">
      <c r="A9" s="29"/>
      <c r="B9" s="30"/>
      <c r="C9" s="29"/>
      <c r="D9" s="29"/>
      <c r="E9" s="244" t="s">
        <v>327</v>
      </c>
      <c r="F9" s="246"/>
      <c r="G9" s="246"/>
      <c r="H9" s="246"/>
      <c r="I9" s="29"/>
      <c r="J9" s="29"/>
      <c r="K9" s="29"/>
      <c r="L9" s="29"/>
      <c r="M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443</v>
      </c>
      <c r="E10" s="29"/>
      <c r="F10" s="29"/>
      <c r="G10" s="29"/>
      <c r="H10" s="29"/>
      <c r="I10" s="29"/>
      <c r="J10" s="29"/>
      <c r="K10" s="29"/>
      <c r="L10" s="29"/>
      <c r="M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198" t="s">
        <v>444</v>
      </c>
      <c r="F11" s="246"/>
      <c r="G11" s="246"/>
      <c r="H11" s="246"/>
      <c r="I11" s="29"/>
      <c r="J11" s="29"/>
      <c r="K11" s="29"/>
      <c r="L11" s="29"/>
      <c r="M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1.25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18</v>
      </c>
      <c r="E13" s="29"/>
      <c r="F13" s="22" t="s">
        <v>1</v>
      </c>
      <c r="G13" s="29"/>
      <c r="H13" s="29"/>
      <c r="I13" s="24" t="s">
        <v>19</v>
      </c>
      <c r="J13" s="22" t="s">
        <v>1</v>
      </c>
      <c r="K13" s="29"/>
      <c r="L13" s="29"/>
      <c r="M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20</v>
      </c>
      <c r="E14" s="29"/>
      <c r="F14" s="22" t="s">
        <v>21</v>
      </c>
      <c r="G14" s="29"/>
      <c r="H14" s="29"/>
      <c r="I14" s="24" t="s">
        <v>22</v>
      </c>
      <c r="J14" s="55">
        <f>'Rekapitulácia stavby'!AN8</f>
        <v>44602</v>
      </c>
      <c r="K14" s="29"/>
      <c r="L14" s="29"/>
      <c r="M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23</v>
      </c>
      <c r="E16" s="29"/>
      <c r="F16" s="29"/>
      <c r="G16" s="29"/>
      <c r="H16" s="29"/>
      <c r="I16" s="24" t="s">
        <v>24</v>
      </c>
      <c r="J16" s="22" t="s">
        <v>1</v>
      </c>
      <c r="K16" s="29"/>
      <c r="L16" s="29"/>
      <c r="M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">
        <v>25</v>
      </c>
      <c r="F17" s="29"/>
      <c r="G17" s="29"/>
      <c r="H17" s="29"/>
      <c r="I17" s="24" t="s">
        <v>26</v>
      </c>
      <c r="J17" s="22" t="s">
        <v>1</v>
      </c>
      <c r="K17" s="29"/>
      <c r="L17" s="29"/>
      <c r="M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27</v>
      </c>
      <c r="E19" s="29"/>
      <c r="F19" s="29"/>
      <c r="G19" s="29"/>
      <c r="H19" s="29"/>
      <c r="I19" s="24" t="s">
        <v>24</v>
      </c>
      <c r="J19" s="25" t="str">
        <f>'Rekapitulácia stavby'!AN13</f>
        <v>Vyplň údaj</v>
      </c>
      <c r="K19" s="29"/>
      <c r="L19" s="29"/>
      <c r="M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7" t="str">
        <f>'Rekapitulácia stavby'!E14</f>
        <v>Vyplň údaj</v>
      </c>
      <c r="F20" s="224"/>
      <c r="G20" s="224"/>
      <c r="H20" s="224"/>
      <c r="I20" s="24" t="s">
        <v>26</v>
      </c>
      <c r="J20" s="25" t="str">
        <f>'Rekapitulácia stavby'!AN14</f>
        <v>Vyplň údaj</v>
      </c>
      <c r="K20" s="29"/>
      <c r="L20" s="29"/>
      <c r="M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29</v>
      </c>
      <c r="E22" s="29"/>
      <c r="F22" s="29"/>
      <c r="G22" s="29"/>
      <c r="H22" s="29"/>
      <c r="I22" s="24" t="s">
        <v>24</v>
      </c>
      <c r="J22" s="22" t="s">
        <v>1</v>
      </c>
      <c r="K22" s="29"/>
      <c r="L22" s="29"/>
      <c r="M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">
        <v>30</v>
      </c>
      <c r="F23" s="29"/>
      <c r="G23" s="29"/>
      <c r="H23" s="29"/>
      <c r="I23" s="24" t="s">
        <v>26</v>
      </c>
      <c r="J23" s="22" t="s">
        <v>1</v>
      </c>
      <c r="K23" s="29"/>
      <c r="L23" s="29"/>
      <c r="M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31</v>
      </c>
      <c r="E25" s="29"/>
      <c r="F25" s="29"/>
      <c r="G25" s="29"/>
      <c r="H25" s="29"/>
      <c r="I25" s="24" t="s">
        <v>24</v>
      </c>
      <c r="J25" s="22" t="s">
        <v>1</v>
      </c>
      <c r="K25" s="29"/>
      <c r="L25" s="29"/>
      <c r="M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">
        <v>32</v>
      </c>
      <c r="F26" s="29"/>
      <c r="G26" s="29"/>
      <c r="H26" s="29"/>
      <c r="I26" s="24" t="s">
        <v>26</v>
      </c>
      <c r="J26" s="22" t="s">
        <v>1</v>
      </c>
      <c r="K26" s="29"/>
      <c r="L26" s="29"/>
      <c r="M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42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33</v>
      </c>
      <c r="E28" s="29"/>
      <c r="F28" s="29"/>
      <c r="G28" s="29"/>
      <c r="H28" s="29"/>
      <c r="I28" s="29"/>
      <c r="J28" s="29"/>
      <c r="K28" s="29"/>
      <c r="L28" s="29"/>
      <c r="M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102"/>
      <c r="B29" s="103"/>
      <c r="C29" s="102"/>
      <c r="D29" s="102"/>
      <c r="E29" s="229" t="s">
        <v>1</v>
      </c>
      <c r="F29" s="229"/>
      <c r="G29" s="229"/>
      <c r="H29" s="229"/>
      <c r="I29" s="102"/>
      <c r="J29" s="102"/>
      <c r="K29" s="102"/>
      <c r="L29" s="102"/>
      <c r="M29" s="104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66"/>
      <c r="M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2.75">
      <c r="A32" s="29"/>
      <c r="B32" s="30"/>
      <c r="C32" s="29"/>
      <c r="D32" s="29"/>
      <c r="E32" s="24" t="s">
        <v>104</v>
      </c>
      <c r="F32" s="29"/>
      <c r="G32" s="29"/>
      <c r="H32" s="29"/>
      <c r="I32" s="29"/>
      <c r="J32" s="29"/>
      <c r="K32" s="105">
        <f>I98</f>
        <v>0</v>
      </c>
      <c r="L32" s="29"/>
      <c r="M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2.75">
      <c r="A33" s="29"/>
      <c r="B33" s="30"/>
      <c r="C33" s="29"/>
      <c r="D33" s="29"/>
      <c r="E33" s="24" t="s">
        <v>105</v>
      </c>
      <c r="F33" s="29"/>
      <c r="G33" s="29"/>
      <c r="H33" s="29"/>
      <c r="I33" s="29"/>
      <c r="J33" s="29"/>
      <c r="K33" s="105">
        <f>J98</f>
        <v>0</v>
      </c>
      <c r="L33" s="29"/>
      <c r="M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>
      <c r="A34" s="29"/>
      <c r="B34" s="30"/>
      <c r="C34" s="29"/>
      <c r="D34" s="106" t="s">
        <v>35</v>
      </c>
      <c r="E34" s="29"/>
      <c r="F34" s="29"/>
      <c r="G34" s="29"/>
      <c r="H34" s="29"/>
      <c r="I34" s="29"/>
      <c r="J34" s="29"/>
      <c r="K34" s="71">
        <f>ROUND(K122, 2)</f>
        <v>0</v>
      </c>
      <c r="L34" s="29"/>
      <c r="M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>
      <c r="A35" s="29"/>
      <c r="B35" s="30"/>
      <c r="C35" s="29"/>
      <c r="D35" s="66"/>
      <c r="E35" s="66"/>
      <c r="F35" s="66"/>
      <c r="G35" s="66"/>
      <c r="H35" s="66"/>
      <c r="I35" s="66"/>
      <c r="J35" s="66"/>
      <c r="K35" s="66"/>
      <c r="L35" s="66"/>
      <c r="M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9"/>
      <c r="F36" s="33" t="s">
        <v>37</v>
      </c>
      <c r="G36" s="29"/>
      <c r="H36" s="29"/>
      <c r="I36" s="33" t="s">
        <v>36</v>
      </c>
      <c r="J36" s="29"/>
      <c r="K36" s="33" t="s">
        <v>38</v>
      </c>
      <c r="L36" s="29"/>
      <c r="M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>
      <c r="A37" s="29"/>
      <c r="B37" s="30"/>
      <c r="C37" s="29"/>
      <c r="D37" s="107" t="s">
        <v>39</v>
      </c>
      <c r="E37" s="35" t="s">
        <v>40</v>
      </c>
      <c r="F37" s="108">
        <f>ROUND((SUM(BE122:BE147)),  2)</f>
        <v>0</v>
      </c>
      <c r="G37" s="109"/>
      <c r="H37" s="109"/>
      <c r="I37" s="110">
        <v>0.2</v>
      </c>
      <c r="J37" s="109"/>
      <c r="K37" s="108">
        <f>ROUND(((SUM(BE122:BE147))*I37),  2)</f>
        <v>0</v>
      </c>
      <c r="L37" s="29"/>
      <c r="M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>
      <c r="A38" s="29"/>
      <c r="B38" s="30"/>
      <c r="C38" s="29"/>
      <c r="D38" s="29"/>
      <c r="E38" s="35" t="s">
        <v>41</v>
      </c>
      <c r="F38" s="108">
        <f>ROUND((SUM(BF122:BF147)),  2)</f>
        <v>0</v>
      </c>
      <c r="G38" s="109"/>
      <c r="H38" s="109"/>
      <c r="I38" s="110">
        <v>0.2</v>
      </c>
      <c r="J38" s="109"/>
      <c r="K38" s="108">
        <f>ROUND(((SUM(BF122:BF147))*I38),  2)</f>
        <v>0</v>
      </c>
      <c r="L38" s="29"/>
      <c r="M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42</v>
      </c>
      <c r="F39" s="105">
        <f>ROUND((SUM(BG122:BG147)),  2)</f>
        <v>0</v>
      </c>
      <c r="G39" s="29"/>
      <c r="H39" s="29"/>
      <c r="I39" s="111">
        <v>0.2</v>
      </c>
      <c r="J39" s="29"/>
      <c r="K39" s="105">
        <f>0</f>
        <v>0</v>
      </c>
      <c r="L39" s="29"/>
      <c r="M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4" t="s">
        <v>43</v>
      </c>
      <c r="F40" s="105">
        <f>ROUND((SUM(BH122:BH147)),  2)</f>
        <v>0</v>
      </c>
      <c r="G40" s="29"/>
      <c r="H40" s="29"/>
      <c r="I40" s="111">
        <v>0.2</v>
      </c>
      <c r="J40" s="29"/>
      <c r="K40" s="105">
        <f>0</f>
        <v>0</v>
      </c>
      <c r="L40" s="29"/>
      <c r="M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>
      <c r="A41" s="29"/>
      <c r="B41" s="30"/>
      <c r="C41" s="29"/>
      <c r="D41" s="29"/>
      <c r="E41" s="35" t="s">
        <v>44</v>
      </c>
      <c r="F41" s="108">
        <f>ROUND((SUM(BI122:BI147)),  2)</f>
        <v>0</v>
      </c>
      <c r="G41" s="109"/>
      <c r="H41" s="109"/>
      <c r="I41" s="110">
        <v>0</v>
      </c>
      <c r="J41" s="109"/>
      <c r="K41" s="108">
        <f>0</f>
        <v>0</v>
      </c>
      <c r="L41" s="29"/>
      <c r="M41" s="42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42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>
      <c r="A43" s="29"/>
      <c r="B43" s="30"/>
      <c r="C43" s="112"/>
      <c r="D43" s="113" t="s">
        <v>45</v>
      </c>
      <c r="E43" s="60"/>
      <c r="F43" s="60"/>
      <c r="G43" s="114" t="s">
        <v>46</v>
      </c>
      <c r="H43" s="115" t="s">
        <v>47</v>
      </c>
      <c r="I43" s="60"/>
      <c r="J43" s="60"/>
      <c r="K43" s="116">
        <f>SUM(K34:K41)</f>
        <v>0</v>
      </c>
      <c r="L43" s="117"/>
      <c r="M43" s="42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42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4"/>
      <c r="M50" s="42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29"/>
      <c r="B61" s="30"/>
      <c r="C61" s="29"/>
      <c r="D61" s="45" t="s">
        <v>50</v>
      </c>
      <c r="E61" s="32"/>
      <c r="F61" s="118" t="s">
        <v>51</v>
      </c>
      <c r="G61" s="45" t="s">
        <v>50</v>
      </c>
      <c r="H61" s="32"/>
      <c r="I61" s="32"/>
      <c r="J61" s="119" t="s">
        <v>51</v>
      </c>
      <c r="K61" s="32"/>
      <c r="L61" s="32"/>
      <c r="M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29"/>
      <c r="B65" s="30"/>
      <c r="C65" s="29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6"/>
      <c r="M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29"/>
      <c r="B76" s="30"/>
      <c r="C76" s="29"/>
      <c r="D76" s="45" t="s">
        <v>50</v>
      </c>
      <c r="E76" s="32"/>
      <c r="F76" s="118" t="s">
        <v>51</v>
      </c>
      <c r="G76" s="45" t="s">
        <v>50</v>
      </c>
      <c r="H76" s="32"/>
      <c r="I76" s="32"/>
      <c r="J76" s="119" t="s">
        <v>51</v>
      </c>
      <c r="K76" s="32"/>
      <c r="L76" s="32"/>
      <c r="M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106</v>
      </c>
      <c r="D82" s="29"/>
      <c r="E82" s="29"/>
      <c r="F82" s="29"/>
      <c r="G82" s="29"/>
      <c r="H82" s="29"/>
      <c r="I82" s="29"/>
      <c r="J82" s="29"/>
      <c r="K82" s="29"/>
      <c r="L82" s="29"/>
      <c r="M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29"/>
      <c r="M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44" t="str">
        <f>E7</f>
        <v>Budova Technických služieb v meste Kremnica</v>
      </c>
      <c r="F85" s="245"/>
      <c r="G85" s="245"/>
      <c r="H85" s="245"/>
      <c r="I85" s="29"/>
      <c r="J85" s="29"/>
      <c r="K85" s="29"/>
      <c r="L85" s="29"/>
      <c r="M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102</v>
      </c>
      <c r="M86" s="17"/>
    </row>
    <row r="87" spans="1:31" s="2" customFormat="1" ht="16.5" customHeight="1">
      <c r="A87" s="29"/>
      <c r="B87" s="30"/>
      <c r="C87" s="29"/>
      <c r="D87" s="29"/>
      <c r="E87" s="244" t="s">
        <v>327</v>
      </c>
      <c r="F87" s="246"/>
      <c r="G87" s="246"/>
      <c r="H87" s="246"/>
      <c r="I87" s="29"/>
      <c r="J87" s="29"/>
      <c r="K87" s="29"/>
      <c r="L87" s="29"/>
      <c r="M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443</v>
      </c>
      <c r="D88" s="29"/>
      <c r="E88" s="29"/>
      <c r="F88" s="29"/>
      <c r="G88" s="29"/>
      <c r="H88" s="29"/>
      <c r="I88" s="29"/>
      <c r="J88" s="29"/>
      <c r="K88" s="29"/>
      <c r="L88" s="29"/>
      <c r="M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198" t="str">
        <f>E11</f>
        <v>RFTVE - Rozvádzač</v>
      </c>
      <c r="F89" s="246"/>
      <c r="G89" s="246"/>
      <c r="H89" s="246"/>
      <c r="I89" s="29"/>
      <c r="J89" s="29"/>
      <c r="K89" s="29"/>
      <c r="L89" s="29"/>
      <c r="M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20</v>
      </c>
      <c r="D91" s="29"/>
      <c r="E91" s="29"/>
      <c r="F91" s="22" t="str">
        <f>F14</f>
        <v>k. ú. Kremnica, parc. číslo: C-KN 168/1</v>
      </c>
      <c r="G91" s="29"/>
      <c r="H91" s="29"/>
      <c r="I91" s="24" t="s">
        <v>22</v>
      </c>
      <c r="J91" s="55">
        <f>IF(J14="","",J14)</f>
        <v>44602</v>
      </c>
      <c r="K91" s="29"/>
      <c r="L91" s="29"/>
      <c r="M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23</v>
      </c>
      <c r="D93" s="29"/>
      <c r="E93" s="29"/>
      <c r="F93" s="22" t="str">
        <f>E17</f>
        <v>Mesto Kremnica, Štefánikovo námestie 1/1, 96701, K</v>
      </c>
      <c r="G93" s="29"/>
      <c r="H93" s="29"/>
      <c r="I93" s="24" t="s">
        <v>29</v>
      </c>
      <c r="J93" s="27" t="str">
        <f>E23</f>
        <v>Ing. Ľubomír Gecík</v>
      </c>
      <c r="K93" s="29"/>
      <c r="L93" s="29"/>
      <c r="M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27</v>
      </c>
      <c r="D94" s="29"/>
      <c r="E94" s="29"/>
      <c r="F94" s="22" t="str">
        <f>IF(E20="","",E20)</f>
        <v>Vyplň údaj</v>
      </c>
      <c r="G94" s="29"/>
      <c r="H94" s="29"/>
      <c r="I94" s="24" t="s">
        <v>31</v>
      </c>
      <c r="J94" s="27" t="str">
        <f>E26</f>
        <v>Brightsol s. r. o.</v>
      </c>
      <c r="K94" s="29"/>
      <c r="L94" s="29"/>
      <c r="M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20" t="s">
        <v>107</v>
      </c>
      <c r="D96" s="112"/>
      <c r="E96" s="112"/>
      <c r="F96" s="112"/>
      <c r="G96" s="112"/>
      <c r="H96" s="112"/>
      <c r="I96" s="121" t="s">
        <v>108</v>
      </c>
      <c r="J96" s="121" t="s">
        <v>109</v>
      </c>
      <c r="K96" s="121" t="s">
        <v>110</v>
      </c>
      <c r="L96" s="112"/>
      <c r="M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42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22" t="s">
        <v>111</v>
      </c>
      <c r="D98" s="29"/>
      <c r="E98" s="29"/>
      <c r="F98" s="29"/>
      <c r="G98" s="29"/>
      <c r="H98" s="29"/>
      <c r="I98" s="71">
        <f t="shared" ref="I98:J100" si="0">Q122</f>
        <v>0</v>
      </c>
      <c r="J98" s="71">
        <f t="shared" si="0"/>
        <v>0</v>
      </c>
      <c r="K98" s="71">
        <f>K122</f>
        <v>0</v>
      </c>
      <c r="L98" s="29"/>
      <c r="M98" s="42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112</v>
      </c>
    </row>
    <row r="99" spans="1:47" s="9" customFormat="1" ht="24.95" customHeight="1">
      <c r="B99" s="123"/>
      <c r="D99" s="124" t="s">
        <v>113</v>
      </c>
      <c r="E99" s="125"/>
      <c r="F99" s="125"/>
      <c r="G99" s="125"/>
      <c r="H99" s="125"/>
      <c r="I99" s="126">
        <f t="shared" si="0"/>
        <v>0</v>
      </c>
      <c r="J99" s="126">
        <f t="shared" si="0"/>
        <v>0</v>
      </c>
      <c r="K99" s="126">
        <f>K123</f>
        <v>0</v>
      </c>
      <c r="M99" s="123"/>
    </row>
    <row r="100" spans="1:47" s="10" customFormat="1" ht="19.899999999999999" customHeight="1">
      <c r="B100" s="127"/>
      <c r="D100" s="128" t="s">
        <v>114</v>
      </c>
      <c r="E100" s="129"/>
      <c r="F100" s="129"/>
      <c r="G100" s="129"/>
      <c r="H100" s="129"/>
      <c r="I100" s="130">
        <f t="shared" si="0"/>
        <v>0</v>
      </c>
      <c r="J100" s="130">
        <f t="shared" si="0"/>
        <v>0</v>
      </c>
      <c r="K100" s="130">
        <f>K124</f>
        <v>0</v>
      </c>
      <c r="M100" s="127"/>
    </row>
    <row r="101" spans="1:47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42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47" s="2" customFormat="1" ht="6.95" customHeight="1">
      <c r="A102" s="29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2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47" s="2" customFormat="1" ht="6.95" customHeight="1">
      <c r="A106" s="29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24.95" customHeight="1">
      <c r="A107" s="29"/>
      <c r="B107" s="30"/>
      <c r="C107" s="18" t="s">
        <v>117</v>
      </c>
      <c r="D107" s="29"/>
      <c r="E107" s="29"/>
      <c r="F107" s="29"/>
      <c r="G107" s="29"/>
      <c r="H107" s="29"/>
      <c r="I107" s="29"/>
      <c r="J107" s="29"/>
      <c r="K107" s="29"/>
      <c r="L107" s="29"/>
      <c r="M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2" customHeight="1">
      <c r="A109" s="29"/>
      <c r="B109" s="30"/>
      <c r="C109" s="24" t="s">
        <v>16</v>
      </c>
      <c r="D109" s="29"/>
      <c r="E109" s="29"/>
      <c r="F109" s="29"/>
      <c r="G109" s="29"/>
      <c r="H109" s="29"/>
      <c r="I109" s="29"/>
      <c r="J109" s="29"/>
      <c r="K109" s="29"/>
      <c r="L109" s="29"/>
      <c r="M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6.5" customHeight="1">
      <c r="A110" s="29"/>
      <c r="B110" s="30"/>
      <c r="C110" s="29"/>
      <c r="D110" s="29"/>
      <c r="E110" s="244" t="str">
        <f>E7</f>
        <v>Budova Technických služieb v meste Kremnica</v>
      </c>
      <c r="F110" s="245"/>
      <c r="G110" s="245"/>
      <c r="H110" s="245"/>
      <c r="I110" s="29"/>
      <c r="J110" s="29"/>
      <c r="K110" s="29"/>
      <c r="L110" s="29"/>
      <c r="M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1" customFormat="1" ht="12" customHeight="1">
      <c r="B111" s="17"/>
      <c r="C111" s="24" t="s">
        <v>102</v>
      </c>
      <c r="M111" s="17"/>
    </row>
    <row r="112" spans="1:47" s="2" customFormat="1" ht="16.5" customHeight="1">
      <c r="A112" s="29"/>
      <c r="B112" s="30"/>
      <c r="C112" s="29"/>
      <c r="D112" s="29"/>
      <c r="E112" s="244" t="s">
        <v>327</v>
      </c>
      <c r="F112" s="246"/>
      <c r="G112" s="246"/>
      <c r="H112" s="246"/>
      <c r="I112" s="29"/>
      <c r="J112" s="29"/>
      <c r="K112" s="29"/>
      <c r="L112" s="29"/>
      <c r="M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443</v>
      </c>
      <c r="D113" s="29"/>
      <c r="E113" s="29"/>
      <c r="F113" s="29"/>
      <c r="G113" s="29"/>
      <c r="H113" s="29"/>
      <c r="I113" s="29"/>
      <c r="J113" s="29"/>
      <c r="K113" s="29"/>
      <c r="L113" s="29"/>
      <c r="M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98" t="str">
        <f>E11</f>
        <v>RFTVE - Rozvádzač</v>
      </c>
      <c r="F114" s="246"/>
      <c r="G114" s="246"/>
      <c r="H114" s="246"/>
      <c r="I114" s="29"/>
      <c r="J114" s="29"/>
      <c r="K114" s="29"/>
      <c r="L114" s="29"/>
      <c r="M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20</v>
      </c>
      <c r="D116" s="29"/>
      <c r="E116" s="29"/>
      <c r="F116" s="22" t="str">
        <f>F14</f>
        <v>k. ú. Kremnica, parc. číslo: C-KN 168/1</v>
      </c>
      <c r="G116" s="29"/>
      <c r="H116" s="29"/>
      <c r="I116" s="24" t="s">
        <v>22</v>
      </c>
      <c r="J116" s="55">
        <f>IF(J14="","",J14)</f>
        <v>44602</v>
      </c>
      <c r="K116" s="29"/>
      <c r="L116" s="29"/>
      <c r="M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23</v>
      </c>
      <c r="D118" s="29"/>
      <c r="E118" s="29"/>
      <c r="F118" s="22" t="str">
        <f>E17</f>
        <v>Mesto Kremnica, Štefánikovo námestie 1/1, 96701, K</v>
      </c>
      <c r="G118" s="29"/>
      <c r="H118" s="29"/>
      <c r="I118" s="24" t="s">
        <v>29</v>
      </c>
      <c r="J118" s="27" t="str">
        <f>E23</f>
        <v>Ing. Ľubomír Gecík</v>
      </c>
      <c r="K118" s="29"/>
      <c r="L118" s="29"/>
      <c r="M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27</v>
      </c>
      <c r="D119" s="29"/>
      <c r="E119" s="29"/>
      <c r="F119" s="22" t="str">
        <f>IF(E20="","",E20)</f>
        <v>Vyplň údaj</v>
      </c>
      <c r="G119" s="29"/>
      <c r="H119" s="29"/>
      <c r="I119" s="24" t="s">
        <v>31</v>
      </c>
      <c r="J119" s="27" t="str">
        <f>E26</f>
        <v>Brightsol s. r. o.</v>
      </c>
      <c r="K119" s="29"/>
      <c r="L119" s="29"/>
      <c r="M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31"/>
      <c r="B121" s="132"/>
      <c r="C121" s="133" t="s">
        <v>118</v>
      </c>
      <c r="D121" s="134" t="s">
        <v>60</v>
      </c>
      <c r="E121" s="134" t="s">
        <v>56</v>
      </c>
      <c r="F121" s="134" t="s">
        <v>57</v>
      </c>
      <c r="G121" s="134" t="s">
        <v>119</v>
      </c>
      <c r="H121" s="134" t="s">
        <v>120</v>
      </c>
      <c r="I121" s="134" t="s">
        <v>121</v>
      </c>
      <c r="J121" s="134" t="s">
        <v>122</v>
      </c>
      <c r="K121" s="135" t="s">
        <v>110</v>
      </c>
      <c r="L121" s="136" t="s">
        <v>123</v>
      </c>
      <c r="M121" s="137"/>
      <c r="N121" s="62" t="s">
        <v>1</v>
      </c>
      <c r="O121" s="63" t="s">
        <v>39</v>
      </c>
      <c r="P121" s="63" t="s">
        <v>124</v>
      </c>
      <c r="Q121" s="63" t="s">
        <v>125</v>
      </c>
      <c r="R121" s="63" t="s">
        <v>126</v>
      </c>
      <c r="S121" s="63" t="s">
        <v>127</v>
      </c>
      <c r="T121" s="63" t="s">
        <v>128</v>
      </c>
      <c r="U121" s="63" t="s">
        <v>129</v>
      </c>
      <c r="V121" s="63" t="s">
        <v>130</v>
      </c>
      <c r="W121" s="63" t="s">
        <v>131</v>
      </c>
      <c r="X121" s="64" t="s">
        <v>132</v>
      </c>
      <c r="Y121" s="131"/>
      <c r="Z121" s="131"/>
      <c r="AA121" s="131"/>
      <c r="AB121" s="131"/>
      <c r="AC121" s="131"/>
      <c r="AD121" s="131"/>
      <c r="AE121" s="131"/>
    </row>
    <row r="122" spans="1:65" s="2" customFormat="1" ht="22.9" customHeight="1">
      <c r="A122" s="29"/>
      <c r="B122" s="30"/>
      <c r="C122" s="69" t="s">
        <v>111</v>
      </c>
      <c r="D122" s="29"/>
      <c r="E122" s="29"/>
      <c r="F122" s="29"/>
      <c r="G122" s="29"/>
      <c r="H122" s="29"/>
      <c r="I122" s="29"/>
      <c r="J122" s="29"/>
      <c r="K122" s="138">
        <f>BK122</f>
        <v>0</v>
      </c>
      <c r="L122" s="29"/>
      <c r="M122" s="30"/>
      <c r="N122" s="65"/>
      <c r="O122" s="56"/>
      <c r="P122" s="66"/>
      <c r="Q122" s="139">
        <f>Q123</f>
        <v>0</v>
      </c>
      <c r="R122" s="139">
        <f>R123</f>
        <v>0</v>
      </c>
      <c r="S122" s="66"/>
      <c r="T122" s="140">
        <f>T123</f>
        <v>0</v>
      </c>
      <c r="U122" s="66"/>
      <c r="V122" s="140">
        <f>V123</f>
        <v>1.8690000000000002E-2</v>
      </c>
      <c r="W122" s="66"/>
      <c r="X122" s="141">
        <f>X123</f>
        <v>0</v>
      </c>
      <c r="Y122" s="29"/>
      <c r="Z122" s="29"/>
      <c r="AA122" s="29"/>
      <c r="AB122" s="29"/>
      <c r="AC122" s="29"/>
      <c r="AD122" s="29"/>
      <c r="AE122" s="29"/>
      <c r="AT122" s="14" t="s">
        <v>76</v>
      </c>
      <c r="AU122" s="14" t="s">
        <v>112</v>
      </c>
      <c r="BK122" s="142">
        <f>BK123</f>
        <v>0</v>
      </c>
    </row>
    <row r="123" spans="1:65" s="12" customFormat="1" ht="25.9" customHeight="1">
      <c r="B123" s="143"/>
      <c r="D123" s="144" t="s">
        <v>76</v>
      </c>
      <c r="E123" s="145" t="s">
        <v>133</v>
      </c>
      <c r="F123" s="145" t="s">
        <v>134</v>
      </c>
      <c r="I123" s="146"/>
      <c r="J123" s="146"/>
      <c r="K123" s="147">
        <f>BK123</f>
        <v>0</v>
      </c>
      <c r="M123" s="143"/>
      <c r="N123" s="148"/>
      <c r="O123" s="149"/>
      <c r="P123" s="149"/>
      <c r="Q123" s="150">
        <f>Q124</f>
        <v>0</v>
      </c>
      <c r="R123" s="150">
        <f>R124</f>
        <v>0</v>
      </c>
      <c r="S123" s="149"/>
      <c r="T123" s="151">
        <f>T124</f>
        <v>0</v>
      </c>
      <c r="U123" s="149"/>
      <c r="V123" s="151">
        <f>V124</f>
        <v>1.8690000000000002E-2</v>
      </c>
      <c r="W123" s="149"/>
      <c r="X123" s="152">
        <f>X124</f>
        <v>0</v>
      </c>
      <c r="AR123" s="144" t="s">
        <v>135</v>
      </c>
      <c r="AT123" s="153" t="s">
        <v>76</v>
      </c>
      <c r="AU123" s="153" t="s">
        <v>77</v>
      </c>
      <c r="AY123" s="144" t="s">
        <v>136</v>
      </c>
      <c r="BK123" s="154">
        <f>BK124</f>
        <v>0</v>
      </c>
    </row>
    <row r="124" spans="1:65" s="12" customFormat="1" ht="22.9" customHeight="1">
      <c r="B124" s="143"/>
      <c r="D124" s="144" t="s">
        <v>76</v>
      </c>
      <c r="E124" s="155" t="s">
        <v>137</v>
      </c>
      <c r="F124" s="155" t="s">
        <v>138</v>
      </c>
      <c r="I124" s="146"/>
      <c r="J124" s="146"/>
      <c r="K124" s="156">
        <f>BK124</f>
        <v>0</v>
      </c>
      <c r="M124" s="143"/>
      <c r="N124" s="148"/>
      <c r="O124" s="149"/>
      <c r="P124" s="149"/>
      <c r="Q124" s="150">
        <f>SUM(Q125:Q147)</f>
        <v>0</v>
      </c>
      <c r="R124" s="150">
        <f>SUM(R125:R147)</f>
        <v>0</v>
      </c>
      <c r="S124" s="149"/>
      <c r="T124" s="151">
        <f>SUM(T125:T147)</f>
        <v>0</v>
      </c>
      <c r="U124" s="149"/>
      <c r="V124" s="151">
        <f>SUM(V125:V147)</f>
        <v>1.8690000000000002E-2</v>
      </c>
      <c r="W124" s="149"/>
      <c r="X124" s="152">
        <f>SUM(X125:X147)</f>
        <v>0</v>
      </c>
      <c r="AR124" s="144" t="s">
        <v>135</v>
      </c>
      <c r="AT124" s="153" t="s">
        <v>76</v>
      </c>
      <c r="AU124" s="153" t="s">
        <v>85</v>
      </c>
      <c r="AY124" s="144" t="s">
        <v>136</v>
      </c>
      <c r="BK124" s="154">
        <f>SUM(BK125:BK147)</f>
        <v>0</v>
      </c>
    </row>
    <row r="125" spans="1:65" s="2" customFormat="1" ht="24.2" customHeight="1">
      <c r="A125" s="29"/>
      <c r="B125" s="157"/>
      <c r="C125" s="158" t="s">
        <v>85</v>
      </c>
      <c r="D125" s="158" t="s">
        <v>139</v>
      </c>
      <c r="E125" s="159" t="s">
        <v>445</v>
      </c>
      <c r="F125" s="160" t="s">
        <v>446</v>
      </c>
      <c r="G125" s="161" t="s">
        <v>147</v>
      </c>
      <c r="H125" s="162">
        <v>1</v>
      </c>
      <c r="I125" s="163"/>
      <c r="J125" s="163"/>
      <c r="K125" s="164">
        <f t="shared" ref="K125:K147" si="1">ROUND(P125*H125,2)</f>
        <v>0</v>
      </c>
      <c r="L125" s="165"/>
      <c r="M125" s="30"/>
      <c r="N125" s="166" t="s">
        <v>1</v>
      </c>
      <c r="O125" s="167" t="s">
        <v>41</v>
      </c>
      <c r="P125" s="168">
        <f t="shared" ref="P125:P147" si="2">I125+J125</f>
        <v>0</v>
      </c>
      <c r="Q125" s="168">
        <f t="shared" ref="Q125:Q147" si="3">ROUND(I125*H125,2)</f>
        <v>0</v>
      </c>
      <c r="R125" s="168">
        <f t="shared" ref="R125:R147" si="4">ROUND(J125*H125,2)</f>
        <v>0</v>
      </c>
      <c r="S125" s="58"/>
      <c r="T125" s="169">
        <f t="shared" ref="T125:T147" si="5">S125*H125</f>
        <v>0</v>
      </c>
      <c r="U125" s="169">
        <v>0</v>
      </c>
      <c r="V125" s="169">
        <f t="shared" ref="V125:V147" si="6">U125*H125</f>
        <v>0</v>
      </c>
      <c r="W125" s="169">
        <v>0</v>
      </c>
      <c r="X125" s="170">
        <f t="shared" ref="X125:X147" si="7">W125*H125</f>
        <v>0</v>
      </c>
      <c r="Y125" s="29"/>
      <c r="Z125" s="29"/>
      <c r="AA125" s="29"/>
      <c r="AB125" s="29"/>
      <c r="AC125" s="29"/>
      <c r="AD125" s="29"/>
      <c r="AE125" s="29"/>
      <c r="AR125" s="171" t="s">
        <v>143</v>
      </c>
      <c r="AT125" s="171" t="s">
        <v>139</v>
      </c>
      <c r="AU125" s="171" t="s">
        <v>91</v>
      </c>
      <c r="AY125" s="14" t="s">
        <v>136</v>
      </c>
      <c r="BE125" s="172">
        <f t="shared" ref="BE125:BE147" si="8">IF(O125="základná",K125,0)</f>
        <v>0</v>
      </c>
      <c r="BF125" s="172">
        <f t="shared" ref="BF125:BF147" si="9">IF(O125="znížená",K125,0)</f>
        <v>0</v>
      </c>
      <c r="BG125" s="172">
        <f t="shared" ref="BG125:BG147" si="10">IF(O125="zákl. prenesená",K125,0)</f>
        <v>0</v>
      </c>
      <c r="BH125" s="172">
        <f t="shared" ref="BH125:BH147" si="11">IF(O125="zníž. prenesená",K125,0)</f>
        <v>0</v>
      </c>
      <c r="BI125" s="172">
        <f t="shared" ref="BI125:BI147" si="12">IF(O125="nulová",K125,0)</f>
        <v>0</v>
      </c>
      <c r="BJ125" s="14" t="s">
        <v>91</v>
      </c>
      <c r="BK125" s="172">
        <f t="shared" ref="BK125:BK147" si="13">ROUND(P125*H125,2)</f>
        <v>0</v>
      </c>
      <c r="BL125" s="14" t="s">
        <v>143</v>
      </c>
      <c r="BM125" s="171" t="s">
        <v>447</v>
      </c>
    </row>
    <row r="126" spans="1:65" s="2" customFormat="1" ht="16.5" customHeight="1">
      <c r="A126" s="29"/>
      <c r="B126" s="157"/>
      <c r="C126" s="173" t="s">
        <v>91</v>
      </c>
      <c r="D126" s="173" t="s">
        <v>133</v>
      </c>
      <c r="E126" s="174" t="s">
        <v>350</v>
      </c>
      <c r="F126" s="175" t="s">
        <v>448</v>
      </c>
      <c r="G126" s="176" t="s">
        <v>147</v>
      </c>
      <c r="H126" s="177">
        <v>1</v>
      </c>
      <c r="I126" s="178"/>
      <c r="J126" s="179"/>
      <c r="K126" s="180">
        <f t="shared" si="1"/>
        <v>0</v>
      </c>
      <c r="L126" s="179"/>
      <c r="M126" s="181"/>
      <c r="N126" s="182" t="s">
        <v>1</v>
      </c>
      <c r="O126" s="167" t="s">
        <v>41</v>
      </c>
      <c r="P126" s="168">
        <f t="shared" si="2"/>
        <v>0</v>
      </c>
      <c r="Q126" s="168">
        <f t="shared" si="3"/>
        <v>0</v>
      </c>
      <c r="R126" s="168">
        <f t="shared" si="4"/>
        <v>0</v>
      </c>
      <c r="S126" s="58"/>
      <c r="T126" s="169">
        <f t="shared" si="5"/>
        <v>0</v>
      </c>
      <c r="U126" s="169">
        <v>0</v>
      </c>
      <c r="V126" s="169">
        <f t="shared" si="6"/>
        <v>0</v>
      </c>
      <c r="W126" s="169">
        <v>0</v>
      </c>
      <c r="X126" s="170">
        <f t="shared" si="7"/>
        <v>0</v>
      </c>
      <c r="Y126" s="29"/>
      <c r="Z126" s="29"/>
      <c r="AA126" s="29"/>
      <c r="AB126" s="29"/>
      <c r="AC126" s="29"/>
      <c r="AD126" s="29"/>
      <c r="AE126" s="29"/>
      <c r="AR126" s="171" t="s">
        <v>232</v>
      </c>
      <c r="AT126" s="171" t="s">
        <v>133</v>
      </c>
      <c r="AU126" s="171" t="s">
        <v>91</v>
      </c>
      <c r="AY126" s="14" t="s">
        <v>136</v>
      </c>
      <c r="BE126" s="172">
        <f t="shared" si="8"/>
        <v>0</v>
      </c>
      <c r="BF126" s="172">
        <f t="shared" si="9"/>
        <v>0</v>
      </c>
      <c r="BG126" s="172">
        <f t="shared" si="10"/>
        <v>0</v>
      </c>
      <c r="BH126" s="172">
        <f t="shared" si="11"/>
        <v>0</v>
      </c>
      <c r="BI126" s="172">
        <f t="shared" si="12"/>
        <v>0</v>
      </c>
      <c r="BJ126" s="14" t="s">
        <v>91</v>
      </c>
      <c r="BK126" s="172">
        <f t="shared" si="13"/>
        <v>0</v>
      </c>
      <c r="BL126" s="14" t="s">
        <v>143</v>
      </c>
      <c r="BM126" s="171" t="s">
        <v>449</v>
      </c>
    </row>
    <row r="127" spans="1:65" s="2" customFormat="1" ht="16.5" customHeight="1">
      <c r="A127" s="29"/>
      <c r="B127" s="157"/>
      <c r="C127" s="158" t="s">
        <v>135</v>
      </c>
      <c r="D127" s="158" t="s">
        <v>139</v>
      </c>
      <c r="E127" s="159" t="s">
        <v>450</v>
      </c>
      <c r="F127" s="160" t="s">
        <v>451</v>
      </c>
      <c r="G127" s="161" t="s">
        <v>147</v>
      </c>
      <c r="H127" s="162">
        <v>1</v>
      </c>
      <c r="I127" s="163"/>
      <c r="J127" s="163"/>
      <c r="K127" s="164">
        <f t="shared" si="1"/>
        <v>0</v>
      </c>
      <c r="L127" s="165"/>
      <c r="M127" s="30"/>
      <c r="N127" s="166" t="s">
        <v>1</v>
      </c>
      <c r="O127" s="167" t="s">
        <v>41</v>
      </c>
      <c r="P127" s="168">
        <f t="shared" si="2"/>
        <v>0</v>
      </c>
      <c r="Q127" s="168">
        <f t="shared" si="3"/>
        <v>0</v>
      </c>
      <c r="R127" s="168">
        <f t="shared" si="4"/>
        <v>0</v>
      </c>
      <c r="S127" s="58"/>
      <c r="T127" s="169">
        <f t="shared" si="5"/>
        <v>0</v>
      </c>
      <c r="U127" s="169">
        <v>0</v>
      </c>
      <c r="V127" s="169">
        <f t="shared" si="6"/>
        <v>0</v>
      </c>
      <c r="W127" s="169">
        <v>0</v>
      </c>
      <c r="X127" s="170">
        <f t="shared" si="7"/>
        <v>0</v>
      </c>
      <c r="Y127" s="29"/>
      <c r="Z127" s="29"/>
      <c r="AA127" s="29"/>
      <c r="AB127" s="29"/>
      <c r="AC127" s="29"/>
      <c r="AD127" s="29"/>
      <c r="AE127" s="29"/>
      <c r="AR127" s="171" t="s">
        <v>143</v>
      </c>
      <c r="AT127" s="171" t="s">
        <v>139</v>
      </c>
      <c r="AU127" s="171" t="s">
        <v>91</v>
      </c>
      <c r="AY127" s="14" t="s">
        <v>136</v>
      </c>
      <c r="BE127" s="172">
        <f t="shared" si="8"/>
        <v>0</v>
      </c>
      <c r="BF127" s="172">
        <f t="shared" si="9"/>
        <v>0</v>
      </c>
      <c r="BG127" s="172">
        <f t="shared" si="10"/>
        <v>0</v>
      </c>
      <c r="BH127" s="172">
        <f t="shared" si="11"/>
        <v>0</v>
      </c>
      <c r="BI127" s="172">
        <f t="shared" si="12"/>
        <v>0</v>
      </c>
      <c r="BJ127" s="14" t="s">
        <v>91</v>
      </c>
      <c r="BK127" s="172">
        <f t="shared" si="13"/>
        <v>0</v>
      </c>
      <c r="BL127" s="14" t="s">
        <v>143</v>
      </c>
      <c r="BM127" s="171" t="s">
        <v>452</v>
      </c>
    </row>
    <row r="128" spans="1:65" s="2" customFormat="1" ht="16.5" customHeight="1">
      <c r="A128" s="29"/>
      <c r="B128" s="157"/>
      <c r="C128" s="173" t="s">
        <v>152</v>
      </c>
      <c r="D128" s="173" t="s">
        <v>133</v>
      </c>
      <c r="E128" s="174" t="s">
        <v>394</v>
      </c>
      <c r="F128" s="175" t="s">
        <v>453</v>
      </c>
      <c r="G128" s="176" t="s">
        <v>147</v>
      </c>
      <c r="H128" s="177">
        <v>1</v>
      </c>
      <c r="I128" s="178"/>
      <c r="J128" s="179"/>
      <c r="K128" s="180">
        <f t="shared" si="1"/>
        <v>0</v>
      </c>
      <c r="L128" s="179"/>
      <c r="M128" s="181"/>
      <c r="N128" s="182" t="s">
        <v>1</v>
      </c>
      <c r="O128" s="167" t="s">
        <v>41</v>
      </c>
      <c r="P128" s="168">
        <f t="shared" si="2"/>
        <v>0</v>
      </c>
      <c r="Q128" s="168">
        <f t="shared" si="3"/>
        <v>0</v>
      </c>
      <c r="R128" s="168">
        <f t="shared" si="4"/>
        <v>0</v>
      </c>
      <c r="S128" s="58"/>
      <c r="T128" s="169">
        <f t="shared" si="5"/>
        <v>0</v>
      </c>
      <c r="U128" s="169">
        <v>0</v>
      </c>
      <c r="V128" s="169">
        <f t="shared" si="6"/>
        <v>0</v>
      </c>
      <c r="W128" s="169">
        <v>0</v>
      </c>
      <c r="X128" s="170">
        <f t="shared" si="7"/>
        <v>0</v>
      </c>
      <c r="Y128" s="29"/>
      <c r="Z128" s="29"/>
      <c r="AA128" s="29"/>
      <c r="AB128" s="29"/>
      <c r="AC128" s="29"/>
      <c r="AD128" s="29"/>
      <c r="AE128" s="29"/>
      <c r="AR128" s="171" t="s">
        <v>232</v>
      </c>
      <c r="AT128" s="171" t="s">
        <v>133</v>
      </c>
      <c r="AU128" s="171" t="s">
        <v>91</v>
      </c>
      <c r="AY128" s="14" t="s">
        <v>136</v>
      </c>
      <c r="BE128" s="172">
        <f t="shared" si="8"/>
        <v>0</v>
      </c>
      <c r="BF128" s="172">
        <f t="shared" si="9"/>
        <v>0</v>
      </c>
      <c r="BG128" s="172">
        <f t="shared" si="10"/>
        <v>0</v>
      </c>
      <c r="BH128" s="172">
        <f t="shared" si="11"/>
        <v>0</v>
      </c>
      <c r="BI128" s="172">
        <f t="shared" si="12"/>
        <v>0</v>
      </c>
      <c r="BJ128" s="14" t="s">
        <v>91</v>
      </c>
      <c r="BK128" s="172">
        <f t="shared" si="13"/>
        <v>0</v>
      </c>
      <c r="BL128" s="14" t="s">
        <v>143</v>
      </c>
      <c r="BM128" s="171" t="s">
        <v>454</v>
      </c>
    </row>
    <row r="129" spans="1:65" s="2" customFormat="1" ht="16.5" customHeight="1">
      <c r="A129" s="29"/>
      <c r="B129" s="157"/>
      <c r="C129" s="158" t="s">
        <v>156</v>
      </c>
      <c r="D129" s="158" t="s">
        <v>139</v>
      </c>
      <c r="E129" s="159" t="s">
        <v>455</v>
      </c>
      <c r="F129" s="160" t="s">
        <v>456</v>
      </c>
      <c r="G129" s="161" t="s">
        <v>147</v>
      </c>
      <c r="H129" s="162">
        <v>1</v>
      </c>
      <c r="I129" s="163"/>
      <c r="J129" s="163"/>
      <c r="K129" s="164">
        <f t="shared" si="1"/>
        <v>0</v>
      </c>
      <c r="L129" s="165"/>
      <c r="M129" s="30"/>
      <c r="N129" s="166" t="s">
        <v>1</v>
      </c>
      <c r="O129" s="167" t="s">
        <v>41</v>
      </c>
      <c r="P129" s="168">
        <f t="shared" si="2"/>
        <v>0</v>
      </c>
      <c r="Q129" s="168">
        <f t="shared" si="3"/>
        <v>0</v>
      </c>
      <c r="R129" s="168">
        <f t="shared" si="4"/>
        <v>0</v>
      </c>
      <c r="S129" s="58"/>
      <c r="T129" s="169">
        <f t="shared" si="5"/>
        <v>0</v>
      </c>
      <c r="U129" s="169">
        <v>0</v>
      </c>
      <c r="V129" s="169">
        <f t="shared" si="6"/>
        <v>0</v>
      </c>
      <c r="W129" s="169">
        <v>0</v>
      </c>
      <c r="X129" s="170">
        <f t="shared" si="7"/>
        <v>0</v>
      </c>
      <c r="Y129" s="29"/>
      <c r="Z129" s="29"/>
      <c r="AA129" s="29"/>
      <c r="AB129" s="29"/>
      <c r="AC129" s="29"/>
      <c r="AD129" s="29"/>
      <c r="AE129" s="29"/>
      <c r="AR129" s="171" t="s">
        <v>143</v>
      </c>
      <c r="AT129" s="171" t="s">
        <v>139</v>
      </c>
      <c r="AU129" s="171" t="s">
        <v>91</v>
      </c>
      <c r="AY129" s="14" t="s">
        <v>136</v>
      </c>
      <c r="BE129" s="172">
        <f t="shared" si="8"/>
        <v>0</v>
      </c>
      <c r="BF129" s="172">
        <f t="shared" si="9"/>
        <v>0</v>
      </c>
      <c r="BG129" s="172">
        <f t="shared" si="10"/>
        <v>0</v>
      </c>
      <c r="BH129" s="172">
        <f t="shared" si="11"/>
        <v>0</v>
      </c>
      <c r="BI129" s="172">
        <f t="shared" si="12"/>
        <v>0</v>
      </c>
      <c r="BJ129" s="14" t="s">
        <v>91</v>
      </c>
      <c r="BK129" s="172">
        <f t="shared" si="13"/>
        <v>0</v>
      </c>
      <c r="BL129" s="14" t="s">
        <v>143</v>
      </c>
      <c r="BM129" s="171" t="s">
        <v>457</v>
      </c>
    </row>
    <row r="130" spans="1:65" s="2" customFormat="1" ht="24.2" customHeight="1">
      <c r="A130" s="29"/>
      <c r="B130" s="157"/>
      <c r="C130" s="173" t="s">
        <v>160</v>
      </c>
      <c r="D130" s="173" t="s">
        <v>133</v>
      </c>
      <c r="E130" s="174" t="s">
        <v>458</v>
      </c>
      <c r="F130" s="175" t="s">
        <v>459</v>
      </c>
      <c r="G130" s="176" t="s">
        <v>147</v>
      </c>
      <c r="H130" s="177">
        <v>1</v>
      </c>
      <c r="I130" s="178"/>
      <c r="J130" s="179"/>
      <c r="K130" s="180">
        <f t="shared" si="1"/>
        <v>0</v>
      </c>
      <c r="L130" s="179"/>
      <c r="M130" s="181"/>
      <c r="N130" s="182" t="s">
        <v>1</v>
      </c>
      <c r="O130" s="167" t="s">
        <v>41</v>
      </c>
      <c r="P130" s="168">
        <f t="shared" si="2"/>
        <v>0</v>
      </c>
      <c r="Q130" s="168">
        <f t="shared" si="3"/>
        <v>0</v>
      </c>
      <c r="R130" s="168">
        <f t="shared" si="4"/>
        <v>0</v>
      </c>
      <c r="S130" s="58"/>
      <c r="T130" s="169">
        <f t="shared" si="5"/>
        <v>0</v>
      </c>
      <c r="U130" s="169">
        <v>4.6000000000000001E-4</v>
      </c>
      <c r="V130" s="169">
        <f t="shared" si="6"/>
        <v>4.6000000000000001E-4</v>
      </c>
      <c r="W130" s="169">
        <v>0</v>
      </c>
      <c r="X130" s="170">
        <f t="shared" si="7"/>
        <v>0</v>
      </c>
      <c r="Y130" s="29"/>
      <c r="Z130" s="29"/>
      <c r="AA130" s="29"/>
      <c r="AB130" s="29"/>
      <c r="AC130" s="29"/>
      <c r="AD130" s="29"/>
      <c r="AE130" s="29"/>
      <c r="AR130" s="171" t="s">
        <v>176</v>
      </c>
      <c r="AT130" s="171" t="s">
        <v>133</v>
      </c>
      <c r="AU130" s="171" t="s">
        <v>91</v>
      </c>
      <c r="AY130" s="14" t="s">
        <v>136</v>
      </c>
      <c r="BE130" s="172">
        <f t="shared" si="8"/>
        <v>0</v>
      </c>
      <c r="BF130" s="172">
        <f t="shared" si="9"/>
        <v>0</v>
      </c>
      <c r="BG130" s="172">
        <f t="shared" si="10"/>
        <v>0</v>
      </c>
      <c r="BH130" s="172">
        <f t="shared" si="11"/>
        <v>0</v>
      </c>
      <c r="BI130" s="172">
        <f t="shared" si="12"/>
        <v>0</v>
      </c>
      <c r="BJ130" s="14" t="s">
        <v>91</v>
      </c>
      <c r="BK130" s="172">
        <f t="shared" si="13"/>
        <v>0</v>
      </c>
      <c r="BL130" s="14" t="s">
        <v>176</v>
      </c>
      <c r="BM130" s="171" t="s">
        <v>460</v>
      </c>
    </row>
    <row r="131" spans="1:65" s="2" customFormat="1" ht="16.5" customHeight="1">
      <c r="A131" s="29"/>
      <c r="B131" s="157"/>
      <c r="C131" s="158" t="s">
        <v>164</v>
      </c>
      <c r="D131" s="158" t="s">
        <v>139</v>
      </c>
      <c r="E131" s="159" t="s">
        <v>461</v>
      </c>
      <c r="F131" s="160" t="s">
        <v>462</v>
      </c>
      <c r="G131" s="161" t="s">
        <v>147</v>
      </c>
      <c r="H131" s="162">
        <v>1</v>
      </c>
      <c r="I131" s="163"/>
      <c r="J131" s="163"/>
      <c r="K131" s="164">
        <f t="shared" si="1"/>
        <v>0</v>
      </c>
      <c r="L131" s="165"/>
      <c r="M131" s="30"/>
      <c r="N131" s="166" t="s">
        <v>1</v>
      </c>
      <c r="O131" s="167" t="s">
        <v>41</v>
      </c>
      <c r="P131" s="168">
        <f t="shared" si="2"/>
        <v>0</v>
      </c>
      <c r="Q131" s="168">
        <f t="shared" si="3"/>
        <v>0</v>
      </c>
      <c r="R131" s="168">
        <f t="shared" si="4"/>
        <v>0</v>
      </c>
      <c r="S131" s="58"/>
      <c r="T131" s="169">
        <f t="shared" si="5"/>
        <v>0</v>
      </c>
      <c r="U131" s="169">
        <v>0</v>
      </c>
      <c r="V131" s="169">
        <f t="shared" si="6"/>
        <v>0</v>
      </c>
      <c r="W131" s="169">
        <v>0</v>
      </c>
      <c r="X131" s="170">
        <f t="shared" si="7"/>
        <v>0</v>
      </c>
      <c r="Y131" s="29"/>
      <c r="Z131" s="29"/>
      <c r="AA131" s="29"/>
      <c r="AB131" s="29"/>
      <c r="AC131" s="29"/>
      <c r="AD131" s="29"/>
      <c r="AE131" s="29"/>
      <c r="AR131" s="171" t="s">
        <v>152</v>
      </c>
      <c r="AT131" s="171" t="s">
        <v>139</v>
      </c>
      <c r="AU131" s="171" t="s">
        <v>91</v>
      </c>
      <c r="AY131" s="14" t="s">
        <v>136</v>
      </c>
      <c r="BE131" s="172">
        <f t="shared" si="8"/>
        <v>0</v>
      </c>
      <c r="BF131" s="172">
        <f t="shared" si="9"/>
        <v>0</v>
      </c>
      <c r="BG131" s="172">
        <f t="shared" si="10"/>
        <v>0</v>
      </c>
      <c r="BH131" s="172">
        <f t="shared" si="11"/>
        <v>0</v>
      </c>
      <c r="BI131" s="172">
        <f t="shared" si="12"/>
        <v>0</v>
      </c>
      <c r="BJ131" s="14" t="s">
        <v>91</v>
      </c>
      <c r="BK131" s="172">
        <f t="shared" si="13"/>
        <v>0</v>
      </c>
      <c r="BL131" s="14" t="s">
        <v>152</v>
      </c>
      <c r="BM131" s="171" t="s">
        <v>463</v>
      </c>
    </row>
    <row r="132" spans="1:65" s="2" customFormat="1" ht="24.2" customHeight="1">
      <c r="A132" s="29"/>
      <c r="B132" s="157"/>
      <c r="C132" s="173" t="s">
        <v>168</v>
      </c>
      <c r="D132" s="173" t="s">
        <v>133</v>
      </c>
      <c r="E132" s="174" t="s">
        <v>464</v>
      </c>
      <c r="F132" s="175" t="s">
        <v>465</v>
      </c>
      <c r="G132" s="176" t="s">
        <v>147</v>
      </c>
      <c r="H132" s="177">
        <v>1</v>
      </c>
      <c r="I132" s="178"/>
      <c r="J132" s="179"/>
      <c r="K132" s="180">
        <f t="shared" si="1"/>
        <v>0</v>
      </c>
      <c r="L132" s="179"/>
      <c r="M132" s="181"/>
      <c r="N132" s="182" t="s">
        <v>1</v>
      </c>
      <c r="O132" s="167" t="s">
        <v>41</v>
      </c>
      <c r="P132" s="168">
        <f t="shared" si="2"/>
        <v>0</v>
      </c>
      <c r="Q132" s="168">
        <f t="shared" si="3"/>
        <v>0</v>
      </c>
      <c r="R132" s="168">
        <f t="shared" si="4"/>
        <v>0</v>
      </c>
      <c r="S132" s="58"/>
      <c r="T132" s="169">
        <f t="shared" si="5"/>
        <v>0</v>
      </c>
      <c r="U132" s="169">
        <v>1.4999999999999999E-4</v>
      </c>
      <c r="V132" s="169">
        <f t="shared" si="6"/>
        <v>1.4999999999999999E-4</v>
      </c>
      <c r="W132" s="169">
        <v>0</v>
      </c>
      <c r="X132" s="170">
        <f t="shared" si="7"/>
        <v>0</v>
      </c>
      <c r="Y132" s="29"/>
      <c r="Z132" s="29"/>
      <c r="AA132" s="29"/>
      <c r="AB132" s="29"/>
      <c r="AC132" s="29"/>
      <c r="AD132" s="29"/>
      <c r="AE132" s="29"/>
      <c r="AR132" s="171" t="s">
        <v>168</v>
      </c>
      <c r="AT132" s="171" t="s">
        <v>133</v>
      </c>
      <c r="AU132" s="171" t="s">
        <v>91</v>
      </c>
      <c r="AY132" s="14" t="s">
        <v>136</v>
      </c>
      <c r="BE132" s="172">
        <f t="shared" si="8"/>
        <v>0</v>
      </c>
      <c r="BF132" s="172">
        <f t="shared" si="9"/>
        <v>0</v>
      </c>
      <c r="BG132" s="172">
        <f t="shared" si="10"/>
        <v>0</v>
      </c>
      <c r="BH132" s="172">
        <f t="shared" si="11"/>
        <v>0</v>
      </c>
      <c r="BI132" s="172">
        <f t="shared" si="12"/>
        <v>0</v>
      </c>
      <c r="BJ132" s="14" t="s">
        <v>91</v>
      </c>
      <c r="BK132" s="172">
        <f t="shared" si="13"/>
        <v>0</v>
      </c>
      <c r="BL132" s="14" t="s">
        <v>152</v>
      </c>
      <c r="BM132" s="171" t="s">
        <v>466</v>
      </c>
    </row>
    <row r="133" spans="1:65" s="2" customFormat="1" ht="24.2" customHeight="1">
      <c r="A133" s="29"/>
      <c r="B133" s="157"/>
      <c r="C133" s="158" t="s">
        <v>172</v>
      </c>
      <c r="D133" s="158" t="s">
        <v>139</v>
      </c>
      <c r="E133" s="159" t="s">
        <v>467</v>
      </c>
      <c r="F133" s="160" t="s">
        <v>468</v>
      </c>
      <c r="G133" s="161" t="s">
        <v>147</v>
      </c>
      <c r="H133" s="162">
        <v>1</v>
      </c>
      <c r="I133" s="163"/>
      <c r="J133" s="163"/>
      <c r="K133" s="164">
        <f t="shared" si="1"/>
        <v>0</v>
      </c>
      <c r="L133" s="165"/>
      <c r="M133" s="30"/>
      <c r="N133" s="166" t="s">
        <v>1</v>
      </c>
      <c r="O133" s="167" t="s">
        <v>41</v>
      </c>
      <c r="P133" s="168">
        <f t="shared" si="2"/>
        <v>0</v>
      </c>
      <c r="Q133" s="168">
        <f t="shared" si="3"/>
        <v>0</v>
      </c>
      <c r="R133" s="168">
        <f t="shared" si="4"/>
        <v>0</v>
      </c>
      <c r="S133" s="58"/>
      <c r="T133" s="169">
        <f t="shared" si="5"/>
        <v>0</v>
      </c>
      <c r="U133" s="169">
        <v>0</v>
      </c>
      <c r="V133" s="169">
        <f t="shared" si="6"/>
        <v>0</v>
      </c>
      <c r="W133" s="169">
        <v>0</v>
      </c>
      <c r="X133" s="170">
        <f t="shared" si="7"/>
        <v>0</v>
      </c>
      <c r="Y133" s="29"/>
      <c r="Z133" s="29"/>
      <c r="AA133" s="29"/>
      <c r="AB133" s="29"/>
      <c r="AC133" s="29"/>
      <c r="AD133" s="29"/>
      <c r="AE133" s="29"/>
      <c r="AR133" s="171" t="s">
        <v>152</v>
      </c>
      <c r="AT133" s="171" t="s">
        <v>139</v>
      </c>
      <c r="AU133" s="171" t="s">
        <v>91</v>
      </c>
      <c r="AY133" s="14" t="s">
        <v>136</v>
      </c>
      <c r="BE133" s="172">
        <f t="shared" si="8"/>
        <v>0</v>
      </c>
      <c r="BF133" s="172">
        <f t="shared" si="9"/>
        <v>0</v>
      </c>
      <c r="BG133" s="172">
        <f t="shared" si="10"/>
        <v>0</v>
      </c>
      <c r="BH133" s="172">
        <f t="shared" si="11"/>
        <v>0</v>
      </c>
      <c r="BI133" s="172">
        <f t="shared" si="12"/>
        <v>0</v>
      </c>
      <c r="BJ133" s="14" t="s">
        <v>91</v>
      </c>
      <c r="BK133" s="172">
        <f t="shared" si="13"/>
        <v>0</v>
      </c>
      <c r="BL133" s="14" t="s">
        <v>152</v>
      </c>
      <c r="BM133" s="171" t="s">
        <v>469</v>
      </c>
    </row>
    <row r="134" spans="1:65" s="2" customFormat="1" ht="37.9" customHeight="1">
      <c r="A134" s="29"/>
      <c r="B134" s="157"/>
      <c r="C134" s="173" t="s">
        <v>178</v>
      </c>
      <c r="D134" s="173" t="s">
        <v>133</v>
      </c>
      <c r="E134" s="174" t="s">
        <v>470</v>
      </c>
      <c r="F134" s="175" t="s">
        <v>471</v>
      </c>
      <c r="G134" s="176" t="s">
        <v>147</v>
      </c>
      <c r="H134" s="177">
        <v>1</v>
      </c>
      <c r="I134" s="178"/>
      <c r="J134" s="179"/>
      <c r="K134" s="180">
        <f t="shared" si="1"/>
        <v>0</v>
      </c>
      <c r="L134" s="179"/>
      <c r="M134" s="181"/>
      <c r="N134" s="182" t="s">
        <v>1</v>
      </c>
      <c r="O134" s="167" t="s">
        <v>41</v>
      </c>
      <c r="P134" s="168">
        <f t="shared" si="2"/>
        <v>0</v>
      </c>
      <c r="Q134" s="168">
        <f t="shared" si="3"/>
        <v>0</v>
      </c>
      <c r="R134" s="168">
        <f t="shared" si="4"/>
        <v>0</v>
      </c>
      <c r="S134" s="58"/>
      <c r="T134" s="169">
        <f t="shared" si="5"/>
        <v>0</v>
      </c>
      <c r="U134" s="169">
        <v>6.9999999999999994E-5</v>
      </c>
      <c r="V134" s="169">
        <f t="shared" si="6"/>
        <v>6.9999999999999994E-5</v>
      </c>
      <c r="W134" s="169">
        <v>0</v>
      </c>
      <c r="X134" s="170">
        <f t="shared" si="7"/>
        <v>0</v>
      </c>
      <c r="Y134" s="29"/>
      <c r="Z134" s="29"/>
      <c r="AA134" s="29"/>
      <c r="AB134" s="29"/>
      <c r="AC134" s="29"/>
      <c r="AD134" s="29"/>
      <c r="AE134" s="29"/>
      <c r="AR134" s="171" t="s">
        <v>168</v>
      </c>
      <c r="AT134" s="171" t="s">
        <v>133</v>
      </c>
      <c r="AU134" s="171" t="s">
        <v>91</v>
      </c>
      <c r="AY134" s="14" t="s">
        <v>136</v>
      </c>
      <c r="BE134" s="172">
        <f t="shared" si="8"/>
        <v>0</v>
      </c>
      <c r="BF134" s="172">
        <f t="shared" si="9"/>
        <v>0</v>
      </c>
      <c r="BG134" s="172">
        <f t="shared" si="10"/>
        <v>0</v>
      </c>
      <c r="BH134" s="172">
        <f t="shared" si="11"/>
        <v>0</v>
      </c>
      <c r="BI134" s="172">
        <f t="shared" si="12"/>
        <v>0</v>
      </c>
      <c r="BJ134" s="14" t="s">
        <v>91</v>
      </c>
      <c r="BK134" s="172">
        <f t="shared" si="13"/>
        <v>0</v>
      </c>
      <c r="BL134" s="14" t="s">
        <v>152</v>
      </c>
      <c r="BM134" s="171" t="s">
        <v>472</v>
      </c>
    </row>
    <row r="135" spans="1:65" s="2" customFormat="1" ht="24.2" customHeight="1">
      <c r="A135" s="29"/>
      <c r="B135" s="157"/>
      <c r="C135" s="158" t="s">
        <v>184</v>
      </c>
      <c r="D135" s="158" t="s">
        <v>139</v>
      </c>
      <c r="E135" s="159" t="s">
        <v>473</v>
      </c>
      <c r="F135" s="160" t="s">
        <v>474</v>
      </c>
      <c r="G135" s="161" t="s">
        <v>147</v>
      </c>
      <c r="H135" s="162">
        <v>1</v>
      </c>
      <c r="I135" s="163"/>
      <c r="J135" s="163"/>
      <c r="K135" s="164">
        <f t="shared" si="1"/>
        <v>0</v>
      </c>
      <c r="L135" s="165"/>
      <c r="M135" s="30"/>
      <c r="N135" s="166" t="s">
        <v>1</v>
      </c>
      <c r="O135" s="167" t="s">
        <v>41</v>
      </c>
      <c r="P135" s="168">
        <f t="shared" si="2"/>
        <v>0</v>
      </c>
      <c r="Q135" s="168">
        <f t="shared" si="3"/>
        <v>0</v>
      </c>
      <c r="R135" s="168">
        <f t="shared" si="4"/>
        <v>0</v>
      </c>
      <c r="S135" s="58"/>
      <c r="T135" s="169">
        <f t="shared" si="5"/>
        <v>0</v>
      </c>
      <c r="U135" s="169">
        <v>0</v>
      </c>
      <c r="V135" s="169">
        <f t="shared" si="6"/>
        <v>0</v>
      </c>
      <c r="W135" s="169">
        <v>0</v>
      </c>
      <c r="X135" s="170">
        <f t="shared" si="7"/>
        <v>0</v>
      </c>
      <c r="Y135" s="29"/>
      <c r="Z135" s="29"/>
      <c r="AA135" s="29"/>
      <c r="AB135" s="29"/>
      <c r="AC135" s="29"/>
      <c r="AD135" s="29"/>
      <c r="AE135" s="29"/>
      <c r="AR135" s="171" t="s">
        <v>152</v>
      </c>
      <c r="AT135" s="171" t="s">
        <v>139</v>
      </c>
      <c r="AU135" s="171" t="s">
        <v>91</v>
      </c>
      <c r="AY135" s="14" t="s">
        <v>136</v>
      </c>
      <c r="BE135" s="172">
        <f t="shared" si="8"/>
        <v>0</v>
      </c>
      <c r="BF135" s="172">
        <f t="shared" si="9"/>
        <v>0</v>
      </c>
      <c r="BG135" s="172">
        <f t="shared" si="10"/>
        <v>0</v>
      </c>
      <c r="BH135" s="172">
        <f t="shared" si="11"/>
        <v>0</v>
      </c>
      <c r="BI135" s="172">
        <f t="shared" si="12"/>
        <v>0</v>
      </c>
      <c r="BJ135" s="14" t="s">
        <v>91</v>
      </c>
      <c r="BK135" s="172">
        <f t="shared" si="13"/>
        <v>0</v>
      </c>
      <c r="BL135" s="14" t="s">
        <v>152</v>
      </c>
      <c r="BM135" s="171" t="s">
        <v>475</v>
      </c>
    </row>
    <row r="136" spans="1:65" s="2" customFormat="1" ht="24.2" customHeight="1">
      <c r="A136" s="29"/>
      <c r="B136" s="157"/>
      <c r="C136" s="173" t="s">
        <v>188</v>
      </c>
      <c r="D136" s="173" t="s">
        <v>133</v>
      </c>
      <c r="E136" s="174" t="s">
        <v>476</v>
      </c>
      <c r="F136" s="175" t="s">
        <v>477</v>
      </c>
      <c r="G136" s="176" t="s">
        <v>147</v>
      </c>
      <c r="H136" s="177">
        <v>1</v>
      </c>
      <c r="I136" s="178"/>
      <c r="J136" s="179"/>
      <c r="K136" s="180">
        <f t="shared" si="1"/>
        <v>0</v>
      </c>
      <c r="L136" s="179"/>
      <c r="M136" s="181"/>
      <c r="N136" s="182" t="s">
        <v>1</v>
      </c>
      <c r="O136" s="167" t="s">
        <v>41</v>
      </c>
      <c r="P136" s="168">
        <f t="shared" si="2"/>
        <v>0</v>
      </c>
      <c r="Q136" s="168">
        <f t="shared" si="3"/>
        <v>0</v>
      </c>
      <c r="R136" s="168">
        <f t="shared" si="4"/>
        <v>0</v>
      </c>
      <c r="S136" s="58"/>
      <c r="T136" s="169">
        <f t="shared" si="5"/>
        <v>0</v>
      </c>
      <c r="U136" s="169">
        <v>0</v>
      </c>
      <c r="V136" s="169">
        <f t="shared" si="6"/>
        <v>0</v>
      </c>
      <c r="W136" s="169">
        <v>0</v>
      </c>
      <c r="X136" s="170">
        <f t="shared" si="7"/>
        <v>0</v>
      </c>
      <c r="Y136" s="29"/>
      <c r="Z136" s="29"/>
      <c r="AA136" s="29"/>
      <c r="AB136" s="29"/>
      <c r="AC136" s="29"/>
      <c r="AD136" s="29"/>
      <c r="AE136" s="29"/>
      <c r="AR136" s="171" t="s">
        <v>168</v>
      </c>
      <c r="AT136" s="171" t="s">
        <v>133</v>
      </c>
      <c r="AU136" s="171" t="s">
        <v>91</v>
      </c>
      <c r="AY136" s="14" t="s">
        <v>136</v>
      </c>
      <c r="BE136" s="172">
        <f t="shared" si="8"/>
        <v>0</v>
      </c>
      <c r="BF136" s="172">
        <f t="shared" si="9"/>
        <v>0</v>
      </c>
      <c r="BG136" s="172">
        <f t="shared" si="10"/>
        <v>0</v>
      </c>
      <c r="BH136" s="172">
        <f t="shared" si="11"/>
        <v>0</v>
      </c>
      <c r="BI136" s="172">
        <f t="shared" si="12"/>
        <v>0</v>
      </c>
      <c r="BJ136" s="14" t="s">
        <v>91</v>
      </c>
      <c r="BK136" s="172">
        <f t="shared" si="13"/>
        <v>0</v>
      </c>
      <c r="BL136" s="14" t="s">
        <v>152</v>
      </c>
      <c r="BM136" s="171" t="s">
        <v>478</v>
      </c>
    </row>
    <row r="137" spans="1:65" s="2" customFormat="1" ht="16.5" customHeight="1">
      <c r="A137" s="29"/>
      <c r="B137" s="157"/>
      <c r="C137" s="158" t="s">
        <v>192</v>
      </c>
      <c r="D137" s="158" t="s">
        <v>139</v>
      </c>
      <c r="E137" s="159" t="s">
        <v>479</v>
      </c>
      <c r="F137" s="160" t="s">
        <v>480</v>
      </c>
      <c r="G137" s="161" t="s">
        <v>147</v>
      </c>
      <c r="H137" s="162">
        <v>1</v>
      </c>
      <c r="I137" s="163"/>
      <c r="J137" s="163"/>
      <c r="K137" s="164">
        <f t="shared" si="1"/>
        <v>0</v>
      </c>
      <c r="L137" s="165"/>
      <c r="M137" s="30"/>
      <c r="N137" s="166" t="s">
        <v>1</v>
      </c>
      <c r="O137" s="167" t="s">
        <v>41</v>
      </c>
      <c r="P137" s="168">
        <f t="shared" si="2"/>
        <v>0</v>
      </c>
      <c r="Q137" s="168">
        <f t="shared" si="3"/>
        <v>0</v>
      </c>
      <c r="R137" s="168">
        <f t="shared" si="4"/>
        <v>0</v>
      </c>
      <c r="S137" s="58"/>
      <c r="T137" s="169">
        <f t="shared" si="5"/>
        <v>0</v>
      </c>
      <c r="U137" s="169">
        <v>0</v>
      </c>
      <c r="V137" s="169">
        <f t="shared" si="6"/>
        <v>0</v>
      </c>
      <c r="W137" s="169">
        <v>0</v>
      </c>
      <c r="X137" s="170">
        <f t="shared" si="7"/>
        <v>0</v>
      </c>
      <c r="Y137" s="29"/>
      <c r="Z137" s="29"/>
      <c r="AA137" s="29"/>
      <c r="AB137" s="29"/>
      <c r="AC137" s="29"/>
      <c r="AD137" s="29"/>
      <c r="AE137" s="29"/>
      <c r="AR137" s="171" t="s">
        <v>152</v>
      </c>
      <c r="AT137" s="171" t="s">
        <v>139</v>
      </c>
      <c r="AU137" s="171" t="s">
        <v>91</v>
      </c>
      <c r="AY137" s="14" t="s">
        <v>136</v>
      </c>
      <c r="BE137" s="172">
        <f t="shared" si="8"/>
        <v>0</v>
      </c>
      <c r="BF137" s="172">
        <f t="shared" si="9"/>
        <v>0</v>
      </c>
      <c r="BG137" s="172">
        <f t="shared" si="10"/>
        <v>0</v>
      </c>
      <c r="BH137" s="172">
        <f t="shared" si="11"/>
        <v>0</v>
      </c>
      <c r="BI137" s="172">
        <f t="shared" si="12"/>
        <v>0</v>
      </c>
      <c r="BJ137" s="14" t="s">
        <v>91</v>
      </c>
      <c r="BK137" s="172">
        <f t="shared" si="13"/>
        <v>0</v>
      </c>
      <c r="BL137" s="14" t="s">
        <v>152</v>
      </c>
      <c r="BM137" s="171" t="s">
        <v>481</v>
      </c>
    </row>
    <row r="138" spans="1:65" s="2" customFormat="1" ht="24.2" customHeight="1">
      <c r="A138" s="29"/>
      <c r="B138" s="157"/>
      <c r="C138" s="173" t="s">
        <v>196</v>
      </c>
      <c r="D138" s="173" t="s">
        <v>133</v>
      </c>
      <c r="E138" s="174" t="s">
        <v>482</v>
      </c>
      <c r="F138" s="175" t="s">
        <v>483</v>
      </c>
      <c r="G138" s="176" t="s">
        <v>147</v>
      </c>
      <c r="H138" s="177">
        <v>1</v>
      </c>
      <c r="I138" s="178"/>
      <c r="J138" s="179"/>
      <c r="K138" s="180">
        <f t="shared" si="1"/>
        <v>0</v>
      </c>
      <c r="L138" s="179"/>
      <c r="M138" s="181"/>
      <c r="N138" s="182" t="s">
        <v>1</v>
      </c>
      <c r="O138" s="167" t="s">
        <v>41</v>
      </c>
      <c r="P138" s="168">
        <f t="shared" si="2"/>
        <v>0</v>
      </c>
      <c r="Q138" s="168">
        <f t="shared" si="3"/>
        <v>0</v>
      </c>
      <c r="R138" s="168">
        <f t="shared" si="4"/>
        <v>0</v>
      </c>
      <c r="S138" s="58"/>
      <c r="T138" s="169">
        <f t="shared" si="5"/>
        <v>0</v>
      </c>
      <c r="U138" s="169">
        <v>0</v>
      </c>
      <c r="V138" s="169">
        <f t="shared" si="6"/>
        <v>0</v>
      </c>
      <c r="W138" s="169">
        <v>0</v>
      </c>
      <c r="X138" s="170">
        <f t="shared" si="7"/>
        <v>0</v>
      </c>
      <c r="Y138" s="29"/>
      <c r="Z138" s="29"/>
      <c r="AA138" s="29"/>
      <c r="AB138" s="29"/>
      <c r="AC138" s="29"/>
      <c r="AD138" s="29"/>
      <c r="AE138" s="29"/>
      <c r="AR138" s="171" t="s">
        <v>168</v>
      </c>
      <c r="AT138" s="171" t="s">
        <v>133</v>
      </c>
      <c r="AU138" s="171" t="s">
        <v>91</v>
      </c>
      <c r="AY138" s="14" t="s">
        <v>136</v>
      </c>
      <c r="BE138" s="172">
        <f t="shared" si="8"/>
        <v>0</v>
      </c>
      <c r="BF138" s="172">
        <f t="shared" si="9"/>
        <v>0</v>
      </c>
      <c r="BG138" s="172">
        <f t="shared" si="10"/>
        <v>0</v>
      </c>
      <c r="BH138" s="172">
        <f t="shared" si="11"/>
        <v>0</v>
      </c>
      <c r="BI138" s="172">
        <f t="shared" si="12"/>
        <v>0</v>
      </c>
      <c r="BJ138" s="14" t="s">
        <v>91</v>
      </c>
      <c r="BK138" s="172">
        <f t="shared" si="13"/>
        <v>0</v>
      </c>
      <c r="BL138" s="14" t="s">
        <v>152</v>
      </c>
      <c r="BM138" s="171" t="s">
        <v>484</v>
      </c>
    </row>
    <row r="139" spans="1:65" s="2" customFormat="1" ht="24.2" customHeight="1">
      <c r="A139" s="29"/>
      <c r="B139" s="157"/>
      <c r="C139" s="158" t="s">
        <v>200</v>
      </c>
      <c r="D139" s="158" t="s">
        <v>139</v>
      </c>
      <c r="E139" s="159" t="s">
        <v>485</v>
      </c>
      <c r="F139" s="160" t="s">
        <v>486</v>
      </c>
      <c r="G139" s="161" t="s">
        <v>147</v>
      </c>
      <c r="H139" s="162">
        <v>1</v>
      </c>
      <c r="I139" s="163"/>
      <c r="J139" s="163"/>
      <c r="K139" s="164">
        <f t="shared" si="1"/>
        <v>0</v>
      </c>
      <c r="L139" s="165"/>
      <c r="M139" s="30"/>
      <c r="N139" s="166" t="s">
        <v>1</v>
      </c>
      <c r="O139" s="167" t="s">
        <v>41</v>
      </c>
      <c r="P139" s="168">
        <f t="shared" si="2"/>
        <v>0</v>
      </c>
      <c r="Q139" s="168">
        <f t="shared" si="3"/>
        <v>0</v>
      </c>
      <c r="R139" s="168">
        <f t="shared" si="4"/>
        <v>0</v>
      </c>
      <c r="S139" s="58"/>
      <c r="T139" s="169">
        <f t="shared" si="5"/>
        <v>0</v>
      </c>
      <c r="U139" s="169">
        <v>0</v>
      </c>
      <c r="V139" s="169">
        <f t="shared" si="6"/>
        <v>0</v>
      </c>
      <c r="W139" s="169">
        <v>0</v>
      </c>
      <c r="X139" s="170">
        <f t="shared" si="7"/>
        <v>0</v>
      </c>
      <c r="Y139" s="29"/>
      <c r="Z139" s="29"/>
      <c r="AA139" s="29"/>
      <c r="AB139" s="29"/>
      <c r="AC139" s="29"/>
      <c r="AD139" s="29"/>
      <c r="AE139" s="29"/>
      <c r="AR139" s="171" t="s">
        <v>152</v>
      </c>
      <c r="AT139" s="171" t="s">
        <v>139</v>
      </c>
      <c r="AU139" s="171" t="s">
        <v>91</v>
      </c>
      <c r="AY139" s="14" t="s">
        <v>136</v>
      </c>
      <c r="BE139" s="172">
        <f t="shared" si="8"/>
        <v>0</v>
      </c>
      <c r="BF139" s="172">
        <f t="shared" si="9"/>
        <v>0</v>
      </c>
      <c r="BG139" s="172">
        <f t="shared" si="10"/>
        <v>0</v>
      </c>
      <c r="BH139" s="172">
        <f t="shared" si="11"/>
        <v>0</v>
      </c>
      <c r="BI139" s="172">
        <f t="shared" si="12"/>
        <v>0</v>
      </c>
      <c r="BJ139" s="14" t="s">
        <v>91</v>
      </c>
      <c r="BK139" s="172">
        <f t="shared" si="13"/>
        <v>0</v>
      </c>
      <c r="BL139" s="14" t="s">
        <v>152</v>
      </c>
      <c r="BM139" s="171" t="s">
        <v>487</v>
      </c>
    </row>
    <row r="140" spans="1:65" s="2" customFormat="1" ht="21.75" customHeight="1">
      <c r="A140" s="29"/>
      <c r="B140" s="157"/>
      <c r="C140" s="173" t="s">
        <v>205</v>
      </c>
      <c r="D140" s="173" t="s">
        <v>133</v>
      </c>
      <c r="E140" s="174" t="s">
        <v>488</v>
      </c>
      <c r="F140" s="175" t="s">
        <v>489</v>
      </c>
      <c r="G140" s="176" t="s">
        <v>147</v>
      </c>
      <c r="H140" s="177">
        <v>3</v>
      </c>
      <c r="I140" s="178"/>
      <c r="J140" s="179"/>
      <c r="K140" s="180">
        <f t="shared" si="1"/>
        <v>0</v>
      </c>
      <c r="L140" s="179"/>
      <c r="M140" s="181"/>
      <c r="N140" s="182" t="s">
        <v>1</v>
      </c>
      <c r="O140" s="167" t="s">
        <v>41</v>
      </c>
      <c r="P140" s="168">
        <f t="shared" si="2"/>
        <v>0</v>
      </c>
      <c r="Q140" s="168">
        <f t="shared" si="3"/>
        <v>0</v>
      </c>
      <c r="R140" s="168">
        <f t="shared" si="4"/>
        <v>0</v>
      </c>
      <c r="S140" s="58"/>
      <c r="T140" s="169">
        <f t="shared" si="5"/>
        <v>0</v>
      </c>
      <c r="U140" s="169">
        <v>1.0000000000000001E-5</v>
      </c>
      <c r="V140" s="169">
        <f t="shared" si="6"/>
        <v>3.0000000000000004E-5</v>
      </c>
      <c r="W140" s="169">
        <v>0</v>
      </c>
      <c r="X140" s="170">
        <f t="shared" si="7"/>
        <v>0</v>
      </c>
      <c r="Y140" s="29"/>
      <c r="Z140" s="29"/>
      <c r="AA140" s="29"/>
      <c r="AB140" s="29"/>
      <c r="AC140" s="29"/>
      <c r="AD140" s="29"/>
      <c r="AE140" s="29"/>
      <c r="AR140" s="171" t="s">
        <v>168</v>
      </c>
      <c r="AT140" s="171" t="s">
        <v>133</v>
      </c>
      <c r="AU140" s="171" t="s">
        <v>91</v>
      </c>
      <c r="AY140" s="14" t="s">
        <v>136</v>
      </c>
      <c r="BE140" s="172">
        <f t="shared" si="8"/>
        <v>0</v>
      </c>
      <c r="BF140" s="172">
        <f t="shared" si="9"/>
        <v>0</v>
      </c>
      <c r="BG140" s="172">
        <f t="shared" si="10"/>
        <v>0</v>
      </c>
      <c r="BH140" s="172">
        <f t="shared" si="11"/>
        <v>0</v>
      </c>
      <c r="BI140" s="172">
        <f t="shared" si="12"/>
        <v>0</v>
      </c>
      <c r="BJ140" s="14" t="s">
        <v>91</v>
      </c>
      <c r="BK140" s="172">
        <f t="shared" si="13"/>
        <v>0</v>
      </c>
      <c r="BL140" s="14" t="s">
        <v>152</v>
      </c>
      <c r="BM140" s="171" t="s">
        <v>490</v>
      </c>
    </row>
    <row r="141" spans="1:65" s="2" customFormat="1" ht="16.5" customHeight="1">
      <c r="A141" s="29"/>
      <c r="B141" s="157"/>
      <c r="C141" s="158" t="s">
        <v>209</v>
      </c>
      <c r="D141" s="158" t="s">
        <v>139</v>
      </c>
      <c r="E141" s="159" t="s">
        <v>455</v>
      </c>
      <c r="F141" s="160" t="s">
        <v>456</v>
      </c>
      <c r="G141" s="161" t="s">
        <v>147</v>
      </c>
      <c r="H141" s="162">
        <v>1</v>
      </c>
      <c r="I141" s="163"/>
      <c r="J141" s="163"/>
      <c r="K141" s="164">
        <f t="shared" si="1"/>
        <v>0</v>
      </c>
      <c r="L141" s="165"/>
      <c r="M141" s="30"/>
      <c r="N141" s="166" t="s">
        <v>1</v>
      </c>
      <c r="O141" s="167" t="s">
        <v>41</v>
      </c>
      <c r="P141" s="168">
        <f t="shared" si="2"/>
        <v>0</v>
      </c>
      <c r="Q141" s="168">
        <f t="shared" si="3"/>
        <v>0</v>
      </c>
      <c r="R141" s="168">
        <f t="shared" si="4"/>
        <v>0</v>
      </c>
      <c r="S141" s="58"/>
      <c r="T141" s="169">
        <f t="shared" si="5"/>
        <v>0</v>
      </c>
      <c r="U141" s="169">
        <v>0</v>
      </c>
      <c r="V141" s="169">
        <f t="shared" si="6"/>
        <v>0</v>
      </c>
      <c r="W141" s="169">
        <v>0</v>
      </c>
      <c r="X141" s="170">
        <f t="shared" si="7"/>
        <v>0</v>
      </c>
      <c r="Y141" s="29"/>
      <c r="Z141" s="29"/>
      <c r="AA141" s="29"/>
      <c r="AB141" s="29"/>
      <c r="AC141" s="29"/>
      <c r="AD141" s="29"/>
      <c r="AE141" s="29"/>
      <c r="AR141" s="171" t="s">
        <v>152</v>
      </c>
      <c r="AT141" s="171" t="s">
        <v>139</v>
      </c>
      <c r="AU141" s="171" t="s">
        <v>91</v>
      </c>
      <c r="AY141" s="14" t="s">
        <v>136</v>
      </c>
      <c r="BE141" s="172">
        <f t="shared" si="8"/>
        <v>0</v>
      </c>
      <c r="BF141" s="172">
        <f t="shared" si="9"/>
        <v>0</v>
      </c>
      <c r="BG141" s="172">
        <f t="shared" si="10"/>
        <v>0</v>
      </c>
      <c r="BH141" s="172">
        <f t="shared" si="11"/>
        <v>0</v>
      </c>
      <c r="BI141" s="172">
        <f t="shared" si="12"/>
        <v>0</v>
      </c>
      <c r="BJ141" s="14" t="s">
        <v>91</v>
      </c>
      <c r="BK141" s="172">
        <f t="shared" si="13"/>
        <v>0</v>
      </c>
      <c r="BL141" s="14" t="s">
        <v>152</v>
      </c>
      <c r="BM141" s="171" t="s">
        <v>491</v>
      </c>
    </row>
    <row r="142" spans="1:65" s="2" customFormat="1" ht="24.2" customHeight="1">
      <c r="A142" s="29"/>
      <c r="B142" s="157"/>
      <c r="C142" s="173" t="s">
        <v>213</v>
      </c>
      <c r="D142" s="173" t="s">
        <v>133</v>
      </c>
      <c r="E142" s="174" t="s">
        <v>492</v>
      </c>
      <c r="F142" s="175" t="s">
        <v>493</v>
      </c>
      <c r="G142" s="176" t="s">
        <v>147</v>
      </c>
      <c r="H142" s="177">
        <v>1</v>
      </c>
      <c r="I142" s="178"/>
      <c r="J142" s="179"/>
      <c r="K142" s="180">
        <f t="shared" si="1"/>
        <v>0</v>
      </c>
      <c r="L142" s="179"/>
      <c r="M142" s="181"/>
      <c r="N142" s="182" t="s">
        <v>1</v>
      </c>
      <c r="O142" s="167" t="s">
        <v>41</v>
      </c>
      <c r="P142" s="168">
        <f t="shared" si="2"/>
        <v>0</v>
      </c>
      <c r="Q142" s="168">
        <f t="shared" si="3"/>
        <v>0</v>
      </c>
      <c r="R142" s="168">
        <f t="shared" si="4"/>
        <v>0</v>
      </c>
      <c r="S142" s="58"/>
      <c r="T142" s="169">
        <f t="shared" si="5"/>
        <v>0</v>
      </c>
      <c r="U142" s="169">
        <v>4.8000000000000001E-4</v>
      </c>
      <c r="V142" s="169">
        <f t="shared" si="6"/>
        <v>4.8000000000000001E-4</v>
      </c>
      <c r="W142" s="169">
        <v>0</v>
      </c>
      <c r="X142" s="170">
        <f t="shared" si="7"/>
        <v>0</v>
      </c>
      <c r="Y142" s="29"/>
      <c r="Z142" s="29"/>
      <c r="AA142" s="29"/>
      <c r="AB142" s="29"/>
      <c r="AC142" s="29"/>
      <c r="AD142" s="29"/>
      <c r="AE142" s="29"/>
      <c r="AR142" s="171" t="s">
        <v>176</v>
      </c>
      <c r="AT142" s="171" t="s">
        <v>133</v>
      </c>
      <c r="AU142" s="171" t="s">
        <v>91</v>
      </c>
      <c r="AY142" s="14" t="s">
        <v>136</v>
      </c>
      <c r="BE142" s="172">
        <f t="shared" si="8"/>
        <v>0</v>
      </c>
      <c r="BF142" s="172">
        <f t="shared" si="9"/>
        <v>0</v>
      </c>
      <c r="BG142" s="172">
        <f t="shared" si="10"/>
        <v>0</v>
      </c>
      <c r="BH142" s="172">
        <f t="shared" si="11"/>
        <v>0</v>
      </c>
      <c r="BI142" s="172">
        <f t="shared" si="12"/>
        <v>0</v>
      </c>
      <c r="BJ142" s="14" t="s">
        <v>91</v>
      </c>
      <c r="BK142" s="172">
        <f t="shared" si="13"/>
        <v>0</v>
      </c>
      <c r="BL142" s="14" t="s">
        <v>176</v>
      </c>
      <c r="BM142" s="171" t="s">
        <v>494</v>
      </c>
    </row>
    <row r="143" spans="1:65" s="2" customFormat="1" ht="44.25" customHeight="1">
      <c r="A143" s="29"/>
      <c r="B143" s="157"/>
      <c r="C143" s="173" t="s">
        <v>216</v>
      </c>
      <c r="D143" s="173" t="s">
        <v>133</v>
      </c>
      <c r="E143" s="174" t="s">
        <v>495</v>
      </c>
      <c r="F143" s="175" t="s">
        <v>496</v>
      </c>
      <c r="G143" s="176" t="s">
        <v>147</v>
      </c>
      <c r="H143" s="177">
        <v>1</v>
      </c>
      <c r="I143" s="178"/>
      <c r="J143" s="179"/>
      <c r="K143" s="180">
        <f t="shared" si="1"/>
        <v>0</v>
      </c>
      <c r="L143" s="179"/>
      <c r="M143" s="181"/>
      <c r="N143" s="182" t="s">
        <v>1</v>
      </c>
      <c r="O143" s="167" t="s">
        <v>41</v>
      </c>
      <c r="P143" s="168">
        <f t="shared" si="2"/>
        <v>0</v>
      </c>
      <c r="Q143" s="168">
        <f t="shared" si="3"/>
        <v>0</v>
      </c>
      <c r="R143" s="168">
        <f t="shared" si="4"/>
        <v>0</v>
      </c>
      <c r="S143" s="58"/>
      <c r="T143" s="169">
        <f t="shared" si="5"/>
        <v>0</v>
      </c>
      <c r="U143" s="169">
        <v>1.7500000000000002E-2</v>
      </c>
      <c r="V143" s="169">
        <f t="shared" si="6"/>
        <v>1.7500000000000002E-2</v>
      </c>
      <c r="W143" s="169">
        <v>0</v>
      </c>
      <c r="X143" s="170">
        <f t="shared" si="7"/>
        <v>0</v>
      </c>
      <c r="Y143" s="29"/>
      <c r="Z143" s="29"/>
      <c r="AA143" s="29"/>
      <c r="AB143" s="29"/>
      <c r="AC143" s="29"/>
      <c r="AD143" s="29"/>
      <c r="AE143" s="29"/>
      <c r="AR143" s="171" t="s">
        <v>176</v>
      </c>
      <c r="AT143" s="171" t="s">
        <v>133</v>
      </c>
      <c r="AU143" s="171" t="s">
        <v>91</v>
      </c>
      <c r="AY143" s="14" t="s">
        <v>136</v>
      </c>
      <c r="BE143" s="172">
        <f t="shared" si="8"/>
        <v>0</v>
      </c>
      <c r="BF143" s="172">
        <f t="shared" si="9"/>
        <v>0</v>
      </c>
      <c r="BG143" s="172">
        <f t="shared" si="10"/>
        <v>0</v>
      </c>
      <c r="BH143" s="172">
        <f t="shared" si="11"/>
        <v>0</v>
      </c>
      <c r="BI143" s="172">
        <f t="shared" si="12"/>
        <v>0</v>
      </c>
      <c r="BJ143" s="14" t="s">
        <v>91</v>
      </c>
      <c r="BK143" s="172">
        <f t="shared" si="13"/>
        <v>0</v>
      </c>
      <c r="BL143" s="14" t="s">
        <v>176</v>
      </c>
      <c r="BM143" s="171" t="s">
        <v>497</v>
      </c>
    </row>
    <row r="144" spans="1:65" s="2" customFormat="1" ht="16.5" customHeight="1">
      <c r="A144" s="29"/>
      <c r="B144" s="157"/>
      <c r="C144" s="158" t="s">
        <v>8</v>
      </c>
      <c r="D144" s="158" t="s">
        <v>139</v>
      </c>
      <c r="E144" s="159" t="s">
        <v>291</v>
      </c>
      <c r="F144" s="160" t="s">
        <v>292</v>
      </c>
      <c r="G144" s="161" t="s">
        <v>293</v>
      </c>
      <c r="H144" s="188"/>
      <c r="I144" s="163"/>
      <c r="J144" s="163"/>
      <c r="K144" s="164">
        <f t="shared" si="1"/>
        <v>0</v>
      </c>
      <c r="L144" s="165"/>
      <c r="M144" s="30"/>
      <c r="N144" s="166" t="s">
        <v>1</v>
      </c>
      <c r="O144" s="167" t="s">
        <v>41</v>
      </c>
      <c r="P144" s="168">
        <f t="shared" si="2"/>
        <v>0</v>
      </c>
      <c r="Q144" s="168">
        <f t="shared" si="3"/>
        <v>0</v>
      </c>
      <c r="R144" s="168">
        <f t="shared" si="4"/>
        <v>0</v>
      </c>
      <c r="S144" s="58"/>
      <c r="T144" s="169">
        <f t="shared" si="5"/>
        <v>0</v>
      </c>
      <c r="U144" s="169">
        <v>0</v>
      </c>
      <c r="V144" s="169">
        <f t="shared" si="6"/>
        <v>0</v>
      </c>
      <c r="W144" s="169">
        <v>0</v>
      </c>
      <c r="X144" s="170">
        <f t="shared" si="7"/>
        <v>0</v>
      </c>
      <c r="Y144" s="29"/>
      <c r="Z144" s="29"/>
      <c r="AA144" s="29"/>
      <c r="AB144" s="29"/>
      <c r="AC144" s="29"/>
      <c r="AD144" s="29"/>
      <c r="AE144" s="29"/>
      <c r="AR144" s="171" t="s">
        <v>143</v>
      </c>
      <c r="AT144" s="171" t="s">
        <v>139</v>
      </c>
      <c r="AU144" s="171" t="s">
        <v>91</v>
      </c>
      <c r="AY144" s="14" t="s">
        <v>136</v>
      </c>
      <c r="BE144" s="172">
        <f t="shared" si="8"/>
        <v>0</v>
      </c>
      <c r="BF144" s="172">
        <f t="shared" si="9"/>
        <v>0</v>
      </c>
      <c r="BG144" s="172">
        <f t="shared" si="10"/>
        <v>0</v>
      </c>
      <c r="BH144" s="172">
        <f t="shared" si="11"/>
        <v>0</v>
      </c>
      <c r="BI144" s="172">
        <f t="shared" si="12"/>
        <v>0</v>
      </c>
      <c r="BJ144" s="14" t="s">
        <v>91</v>
      </c>
      <c r="BK144" s="172">
        <f t="shared" si="13"/>
        <v>0</v>
      </c>
      <c r="BL144" s="14" t="s">
        <v>143</v>
      </c>
      <c r="BM144" s="171" t="s">
        <v>498</v>
      </c>
    </row>
    <row r="145" spans="1:65" s="2" customFormat="1" ht="16.5" customHeight="1">
      <c r="A145" s="29"/>
      <c r="B145" s="157"/>
      <c r="C145" s="158" t="s">
        <v>222</v>
      </c>
      <c r="D145" s="158" t="s">
        <v>139</v>
      </c>
      <c r="E145" s="159" t="s">
        <v>300</v>
      </c>
      <c r="F145" s="160" t="s">
        <v>301</v>
      </c>
      <c r="G145" s="161" t="s">
        <v>293</v>
      </c>
      <c r="H145" s="188"/>
      <c r="I145" s="163"/>
      <c r="J145" s="163"/>
      <c r="K145" s="164">
        <f t="shared" si="1"/>
        <v>0</v>
      </c>
      <c r="L145" s="165"/>
      <c r="M145" s="30"/>
      <c r="N145" s="166" t="s">
        <v>1</v>
      </c>
      <c r="O145" s="167" t="s">
        <v>41</v>
      </c>
      <c r="P145" s="168">
        <f t="shared" si="2"/>
        <v>0</v>
      </c>
      <c r="Q145" s="168">
        <f t="shared" si="3"/>
        <v>0</v>
      </c>
      <c r="R145" s="168">
        <f t="shared" si="4"/>
        <v>0</v>
      </c>
      <c r="S145" s="58"/>
      <c r="T145" s="169">
        <f t="shared" si="5"/>
        <v>0</v>
      </c>
      <c r="U145" s="169">
        <v>0</v>
      </c>
      <c r="V145" s="169">
        <f t="shared" si="6"/>
        <v>0</v>
      </c>
      <c r="W145" s="169">
        <v>0</v>
      </c>
      <c r="X145" s="170">
        <f t="shared" si="7"/>
        <v>0</v>
      </c>
      <c r="Y145" s="29"/>
      <c r="Z145" s="29"/>
      <c r="AA145" s="29"/>
      <c r="AB145" s="29"/>
      <c r="AC145" s="29"/>
      <c r="AD145" s="29"/>
      <c r="AE145" s="29"/>
      <c r="AR145" s="171" t="s">
        <v>143</v>
      </c>
      <c r="AT145" s="171" t="s">
        <v>139</v>
      </c>
      <c r="AU145" s="171" t="s">
        <v>91</v>
      </c>
      <c r="AY145" s="14" t="s">
        <v>136</v>
      </c>
      <c r="BE145" s="172">
        <f t="shared" si="8"/>
        <v>0</v>
      </c>
      <c r="BF145" s="172">
        <f t="shared" si="9"/>
        <v>0</v>
      </c>
      <c r="BG145" s="172">
        <f t="shared" si="10"/>
        <v>0</v>
      </c>
      <c r="BH145" s="172">
        <f t="shared" si="11"/>
        <v>0</v>
      </c>
      <c r="BI145" s="172">
        <f t="shared" si="12"/>
        <v>0</v>
      </c>
      <c r="BJ145" s="14" t="s">
        <v>91</v>
      </c>
      <c r="BK145" s="172">
        <f t="shared" si="13"/>
        <v>0</v>
      </c>
      <c r="BL145" s="14" t="s">
        <v>143</v>
      </c>
      <c r="BM145" s="171" t="s">
        <v>499</v>
      </c>
    </row>
    <row r="146" spans="1:65" s="2" customFormat="1" ht="16.5" customHeight="1">
      <c r="A146" s="29"/>
      <c r="B146" s="157"/>
      <c r="C146" s="158" t="s">
        <v>226</v>
      </c>
      <c r="D146" s="158" t="s">
        <v>139</v>
      </c>
      <c r="E146" s="159" t="s">
        <v>304</v>
      </c>
      <c r="F146" s="160" t="s">
        <v>305</v>
      </c>
      <c r="G146" s="161" t="s">
        <v>293</v>
      </c>
      <c r="H146" s="188"/>
      <c r="I146" s="163"/>
      <c r="J146" s="163"/>
      <c r="K146" s="164">
        <f t="shared" si="1"/>
        <v>0</v>
      </c>
      <c r="L146" s="165"/>
      <c r="M146" s="30"/>
      <c r="N146" s="166" t="s">
        <v>1</v>
      </c>
      <c r="O146" s="167" t="s">
        <v>41</v>
      </c>
      <c r="P146" s="168">
        <f t="shared" si="2"/>
        <v>0</v>
      </c>
      <c r="Q146" s="168">
        <f t="shared" si="3"/>
        <v>0</v>
      </c>
      <c r="R146" s="168">
        <f t="shared" si="4"/>
        <v>0</v>
      </c>
      <c r="S146" s="58"/>
      <c r="T146" s="169">
        <f t="shared" si="5"/>
        <v>0</v>
      </c>
      <c r="U146" s="169">
        <v>0</v>
      </c>
      <c r="V146" s="169">
        <f t="shared" si="6"/>
        <v>0</v>
      </c>
      <c r="W146" s="169">
        <v>0</v>
      </c>
      <c r="X146" s="170">
        <f t="shared" si="7"/>
        <v>0</v>
      </c>
      <c r="Y146" s="29"/>
      <c r="Z146" s="29"/>
      <c r="AA146" s="29"/>
      <c r="AB146" s="29"/>
      <c r="AC146" s="29"/>
      <c r="AD146" s="29"/>
      <c r="AE146" s="29"/>
      <c r="AR146" s="171" t="s">
        <v>176</v>
      </c>
      <c r="AT146" s="171" t="s">
        <v>139</v>
      </c>
      <c r="AU146" s="171" t="s">
        <v>91</v>
      </c>
      <c r="AY146" s="14" t="s">
        <v>136</v>
      </c>
      <c r="BE146" s="172">
        <f t="shared" si="8"/>
        <v>0</v>
      </c>
      <c r="BF146" s="172">
        <f t="shared" si="9"/>
        <v>0</v>
      </c>
      <c r="BG146" s="172">
        <f t="shared" si="10"/>
        <v>0</v>
      </c>
      <c r="BH146" s="172">
        <f t="shared" si="11"/>
        <v>0</v>
      </c>
      <c r="BI146" s="172">
        <f t="shared" si="12"/>
        <v>0</v>
      </c>
      <c r="BJ146" s="14" t="s">
        <v>91</v>
      </c>
      <c r="BK146" s="172">
        <f t="shared" si="13"/>
        <v>0</v>
      </c>
      <c r="BL146" s="14" t="s">
        <v>176</v>
      </c>
      <c r="BM146" s="171" t="s">
        <v>500</v>
      </c>
    </row>
    <row r="147" spans="1:65" s="2" customFormat="1" ht="16.5" customHeight="1">
      <c r="A147" s="29"/>
      <c r="B147" s="157"/>
      <c r="C147" s="158" t="s">
        <v>229</v>
      </c>
      <c r="D147" s="158" t="s">
        <v>139</v>
      </c>
      <c r="E147" s="159" t="s">
        <v>308</v>
      </c>
      <c r="F147" s="160" t="s">
        <v>309</v>
      </c>
      <c r="G147" s="161" t="s">
        <v>293</v>
      </c>
      <c r="H147" s="188"/>
      <c r="I147" s="163"/>
      <c r="J147" s="163"/>
      <c r="K147" s="164">
        <f t="shared" si="1"/>
        <v>0</v>
      </c>
      <c r="L147" s="165"/>
      <c r="M147" s="30"/>
      <c r="N147" s="193" t="s">
        <v>1</v>
      </c>
      <c r="O147" s="194" t="s">
        <v>41</v>
      </c>
      <c r="P147" s="195">
        <f t="shared" si="2"/>
        <v>0</v>
      </c>
      <c r="Q147" s="195">
        <f t="shared" si="3"/>
        <v>0</v>
      </c>
      <c r="R147" s="195">
        <f t="shared" si="4"/>
        <v>0</v>
      </c>
      <c r="S147" s="191"/>
      <c r="T147" s="196">
        <f t="shared" si="5"/>
        <v>0</v>
      </c>
      <c r="U147" s="196">
        <v>0</v>
      </c>
      <c r="V147" s="196">
        <f t="shared" si="6"/>
        <v>0</v>
      </c>
      <c r="W147" s="196">
        <v>0</v>
      </c>
      <c r="X147" s="197">
        <f t="shared" si="7"/>
        <v>0</v>
      </c>
      <c r="Y147" s="29"/>
      <c r="Z147" s="29"/>
      <c r="AA147" s="29"/>
      <c r="AB147" s="29"/>
      <c r="AC147" s="29"/>
      <c r="AD147" s="29"/>
      <c r="AE147" s="29"/>
      <c r="AR147" s="171" t="s">
        <v>143</v>
      </c>
      <c r="AT147" s="171" t="s">
        <v>139</v>
      </c>
      <c r="AU147" s="171" t="s">
        <v>91</v>
      </c>
      <c r="AY147" s="14" t="s">
        <v>136</v>
      </c>
      <c r="BE147" s="172">
        <f t="shared" si="8"/>
        <v>0</v>
      </c>
      <c r="BF147" s="172">
        <f t="shared" si="9"/>
        <v>0</v>
      </c>
      <c r="BG147" s="172">
        <f t="shared" si="10"/>
        <v>0</v>
      </c>
      <c r="BH147" s="172">
        <f t="shared" si="11"/>
        <v>0</v>
      </c>
      <c r="BI147" s="172">
        <f t="shared" si="12"/>
        <v>0</v>
      </c>
      <c r="BJ147" s="14" t="s">
        <v>91</v>
      </c>
      <c r="BK147" s="172">
        <f t="shared" si="13"/>
        <v>0</v>
      </c>
      <c r="BL147" s="14" t="s">
        <v>143</v>
      </c>
      <c r="BM147" s="171" t="s">
        <v>501</v>
      </c>
    </row>
    <row r="148" spans="1:65" s="2" customFormat="1" ht="6.95" customHeight="1">
      <c r="A148" s="29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30"/>
      <c r="N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</row>
  </sheetData>
  <autoFilter ref="C121:L147" xr:uid="{00000000-0009-0000-0000-000003000000}"/>
  <mergeCells count="12">
    <mergeCell ref="E114:H114"/>
    <mergeCell ref="M2:Z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3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43" t="s">
        <v>6</v>
      </c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T2" s="14" t="s">
        <v>97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77</v>
      </c>
    </row>
    <row r="4" spans="1:46" s="1" customFormat="1" ht="24.95" customHeight="1">
      <c r="B4" s="17"/>
      <c r="D4" s="18" t="s">
        <v>101</v>
      </c>
      <c r="M4" s="17"/>
      <c r="N4" s="101" t="s">
        <v>10</v>
      </c>
      <c r="AT4" s="14" t="s">
        <v>3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24" t="s">
        <v>16</v>
      </c>
      <c r="M6" s="17"/>
    </row>
    <row r="7" spans="1:46" s="1" customFormat="1" ht="16.5" customHeight="1">
      <c r="B7" s="17"/>
      <c r="E7" s="244" t="str">
        <f>'Rekapitulácia stavby'!K6</f>
        <v>Budova Technických služieb v meste Kremnica</v>
      </c>
      <c r="F7" s="245"/>
      <c r="G7" s="245"/>
      <c r="H7" s="245"/>
      <c r="M7" s="17"/>
    </row>
    <row r="8" spans="1:46" s="1" customFormat="1" ht="12" customHeight="1">
      <c r="B8" s="17"/>
      <c r="D8" s="24" t="s">
        <v>102</v>
      </c>
      <c r="M8" s="17"/>
    </row>
    <row r="9" spans="1:46" s="2" customFormat="1" ht="16.5" customHeight="1">
      <c r="A9" s="29"/>
      <c r="B9" s="30"/>
      <c r="C9" s="29"/>
      <c r="D9" s="29"/>
      <c r="E9" s="244" t="s">
        <v>327</v>
      </c>
      <c r="F9" s="246"/>
      <c r="G9" s="246"/>
      <c r="H9" s="246"/>
      <c r="I9" s="29"/>
      <c r="J9" s="29"/>
      <c r="K9" s="29"/>
      <c r="L9" s="29"/>
      <c r="M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443</v>
      </c>
      <c r="E10" s="29"/>
      <c r="F10" s="29"/>
      <c r="G10" s="29"/>
      <c r="H10" s="29"/>
      <c r="I10" s="29"/>
      <c r="J10" s="29"/>
      <c r="K10" s="29"/>
      <c r="L10" s="29"/>
      <c r="M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198" t="s">
        <v>502</v>
      </c>
      <c r="F11" s="246"/>
      <c r="G11" s="246"/>
      <c r="H11" s="246"/>
      <c r="I11" s="29"/>
      <c r="J11" s="29"/>
      <c r="K11" s="29"/>
      <c r="L11" s="29"/>
      <c r="M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1.25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18</v>
      </c>
      <c r="E13" s="29"/>
      <c r="F13" s="22" t="s">
        <v>1</v>
      </c>
      <c r="G13" s="29"/>
      <c r="H13" s="29"/>
      <c r="I13" s="24" t="s">
        <v>19</v>
      </c>
      <c r="J13" s="22" t="s">
        <v>1</v>
      </c>
      <c r="K13" s="29"/>
      <c r="L13" s="29"/>
      <c r="M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20</v>
      </c>
      <c r="E14" s="29"/>
      <c r="F14" s="22" t="s">
        <v>21</v>
      </c>
      <c r="G14" s="29"/>
      <c r="H14" s="29"/>
      <c r="I14" s="24" t="s">
        <v>22</v>
      </c>
      <c r="J14" s="55">
        <f>'Rekapitulácia stavby'!AN8</f>
        <v>44602</v>
      </c>
      <c r="K14" s="29"/>
      <c r="L14" s="29"/>
      <c r="M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23</v>
      </c>
      <c r="E16" s="29"/>
      <c r="F16" s="29"/>
      <c r="G16" s="29"/>
      <c r="H16" s="29"/>
      <c r="I16" s="24" t="s">
        <v>24</v>
      </c>
      <c r="J16" s="22" t="s">
        <v>1</v>
      </c>
      <c r="K16" s="29"/>
      <c r="L16" s="29"/>
      <c r="M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">
        <v>25</v>
      </c>
      <c r="F17" s="29"/>
      <c r="G17" s="29"/>
      <c r="H17" s="29"/>
      <c r="I17" s="24" t="s">
        <v>26</v>
      </c>
      <c r="J17" s="22" t="s">
        <v>1</v>
      </c>
      <c r="K17" s="29"/>
      <c r="L17" s="29"/>
      <c r="M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27</v>
      </c>
      <c r="E19" s="29"/>
      <c r="F19" s="29"/>
      <c r="G19" s="29"/>
      <c r="H19" s="29"/>
      <c r="I19" s="24" t="s">
        <v>24</v>
      </c>
      <c r="J19" s="25" t="str">
        <f>'Rekapitulácia stavby'!AN13</f>
        <v>Vyplň údaj</v>
      </c>
      <c r="K19" s="29"/>
      <c r="L19" s="29"/>
      <c r="M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7" t="str">
        <f>'Rekapitulácia stavby'!E14</f>
        <v>Vyplň údaj</v>
      </c>
      <c r="F20" s="224"/>
      <c r="G20" s="224"/>
      <c r="H20" s="224"/>
      <c r="I20" s="24" t="s">
        <v>26</v>
      </c>
      <c r="J20" s="25" t="str">
        <f>'Rekapitulácia stavby'!AN14</f>
        <v>Vyplň údaj</v>
      </c>
      <c r="K20" s="29"/>
      <c r="L20" s="29"/>
      <c r="M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29</v>
      </c>
      <c r="E22" s="29"/>
      <c r="F22" s="29"/>
      <c r="G22" s="29"/>
      <c r="H22" s="29"/>
      <c r="I22" s="24" t="s">
        <v>24</v>
      </c>
      <c r="J22" s="22" t="s">
        <v>1</v>
      </c>
      <c r="K22" s="29"/>
      <c r="L22" s="29"/>
      <c r="M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">
        <v>30</v>
      </c>
      <c r="F23" s="29"/>
      <c r="G23" s="29"/>
      <c r="H23" s="29"/>
      <c r="I23" s="24" t="s">
        <v>26</v>
      </c>
      <c r="J23" s="22" t="s">
        <v>1</v>
      </c>
      <c r="K23" s="29"/>
      <c r="L23" s="29"/>
      <c r="M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31</v>
      </c>
      <c r="E25" s="29"/>
      <c r="F25" s="29"/>
      <c r="G25" s="29"/>
      <c r="H25" s="29"/>
      <c r="I25" s="24" t="s">
        <v>24</v>
      </c>
      <c r="J25" s="22" t="s">
        <v>1</v>
      </c>
      <c r="K25" s="29"/>
      <c r="L25" s="29"/>
      <c r="M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">
        <v>32</v>
      </c>
      <c r="F26" s="29"/>
      <c r="G26" s="29"/>
      <c r="H26" s="29"/>
      <c r="I26" s="24" t="s">
        <v>26</v>
      </c>
      <c r="J26" s="22" t="s">
        <v>1</v>
      </c>
      <c r="K26" s="29"/>
      <c r="L26" s="29"/>
      <c r="M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42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33</v>
      </c>
      <c r="E28" s="29"/>
      <c r="F28" s="29"/>
      <c r="G28" s="29"/>
      <c r="H28" s="29"/>
      <c r="I28" s="29"/>
      <c r="J28" s="29"/>
      <c r="K28" s="29"/>
      <c r="L28" s="29"/>
      <c r="M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102"/>
      <c r="B29" s="103"/>
      <c r="C29" s="102"/>
      <c r="D29" s="102"/>
      <c r="E29" s="229" t="s">
        <v>1</v>
      </c>
      <c r="F29" s="229"/>
      <c r="G29" s="229"/>
      <c r="H29" s="229"/>
      <c r="I29" s="102"/>
      <c r="J29" s="102"/>
      <c r="K29" s="102"/>
      <c r="L29" s="102"/>
      <c r="M29" s="104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66"/>
      <c r="M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2.75">
      <c r="A32" s="29"/>
      <c r="B32" s="30"/>
      <c r="C32" s="29"/>
      <c r="D32" s="29"/>
      <c r="E32" s="24" t="s">
        <v>104</v>
      </c>
      <c r="F32" s="29"/>
      <c r="G32" s="29"/>
      <c r="H32" s="29"/>
      <c r="I32" s="29"/>
      <c r="J32" s="29"/>
      <c r="K32" s="105">
        <f>I98</f>
        <v>0</v>
      </c>
      <c r="L32" s="29"/>
      <c r="M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2.75">
      <c r="A33" s="29"/>
      <c r="B33" s="30"/>
      <c r="C33" s="29"/>
      <c r="D33" s="29"/>
      <c r="E33" s="24" t="s">
        <v>105</v>
      </c>
      <c r="F33" s="29"/>
      <c r="G33" s="29"/>
      <c r="H33" s="29"/>
      <c r="I33" s="29"/>
      <c r="J33" s="29"/>
      <c r="K33" s="105">
        <f>J98</f>
        <v>0</v>
      </c>
      <c r="L33" s="29"/>
      <c r="M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>
      <c r="A34" s="29"/>
      <c r="B34" s="30"/>
      <c r="C34" s="29"/>
      <c r="D34" s="106" t="s">
        <v>35</v>
      </c>
      <c r="E34" s="29"/>
      <c r="F34" s="29"/>
      <c r="G34" s="29"/>
      <c r="H34" s="29"/>
      <c r="I34" s="29"/>
      <c r="J34" s="29"/>
      <c r="K34" s="71">
        <f>ROUND(K122, 2)</f>
        <v>0</v>
      </c>
      <c r="L34" s="29"/>
      <c r="M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>
      <c r="A35" s="29"/>
      <c r="B35" s="30"/>
      <c r="C35" s="29"/>
      <c r="D35" s="66"/>
      <c r="E35" s="66"/>
      <c r="F35" s="66"/>
      <c r="G35" s="66"/>
      <c r="H35" s="66"/>
      <c r="I35" s="66"/>
      <c r="J35" s="66"/>
      <c r="K35" s="66"/>
      <c r="L35" s="66"/>
      <c r="M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9"/>
      <c r="F36" s="33" t="s">
        <v>37</v>
      </c>
      <c r="G36" s="29"/>
      <c r="H36" s="29"/>
      <c r="I36" s="33" t="s">
        <v>36</v>
      </c>
      <c r="J36" s="29"/>
      <c r="K36" s="33" t="s">
        <v>38</v>
      </c>
      <c r="L36" s="29"/>
      <c r="M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>
      <c r="A37" s="29"/>
      <c r="B37" s="30"/>
      <c r="C37" s="29"/>
      <c r="D37" s="107" t="s">
        <v>39</v>
      </c>
      <c r="E37" s="35" t="s">
        <v>40</v>
      </c>
      <c r="F37" s="108">
        <f>ROUND((SUM(BE122:BE135)),  2)</f>
        <v>0</v>
      </c>
      <c r="G37" s="109"/>
      <c r="H37" s="109"/>
      <c r="I37" s="110">
        <v>0.2</v>
      </c>
      <c r="J37" s="109"/>
      <c r="K37" s="108">
        <f>ROUND(((SUM(BE122:BE135))*I37),  2)</f>
        <v>0</v>
      </c>
      <c r="L37" s="29"/>
      <c r="M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>
      <c r="A38" s="29"/>
      <c r="B38" s="30"/>
      <c r="C38" s="29"/>
      <c r="D38" s="29"/>
      <c r="E38" s="35" t="s">
        <v>41</v>
      </c>
      <c r="F38" s="108">
        <f>ROUND((SUM(BF122:BF135)),  2)</f>
        <v>0</v>
      </c>
      <c r="G38" s="109"/>
      <c r="H38" s="109"/>
      <c r="I38" s="110">
        <v>0.2</v>
      </c>
      <c r="J38" s="109"/>
      <c r="K38" s="108">
        <f>ROUND(((SUM(BF122:BF135))*I38),  2)</f>
        <v>0</v>
      </c>
      <c r="L38" s="29"/>
      <c r="M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42</v>
      </c>
      <c r="F39" s="105">
        <f>ROUND((SUM(BG122:BG135)),  2)</f>
        <v>0</v>
      </c>
      <c r="G39" s="29"/>
      <c r="H39" s="29"/>
      <c r="I39" s="111">
        <v>0.2</v>
      </c>
      <c r="J39" s="29"/>
      <c r="K39" s="105">
        <f>0</f>
        <v>0</v>
      </c>
      <c r="L39" s="29"/>
      <c r="M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4" t="s">
        <v>43</v>
      </c>
      <c r="F40" s="105">
        <f>ROUND((SUM(BH122:BH135)),  2)</f>
        <v>0</v>
      </c>
      <c r="G40" s="29"/>
      <c r="H40" s="29"/>
      <c r="I40" s="111">
        <v>0.2</v>
      </c>
      <c r="J40" s="29"/>
      <c r="K40" s="105">
        <f>0</f>
        <v>0</v>
      </c>
      <c r="L40" s="29"/>
      <c r="M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>
      <c r="A41" s="29"/>
      <c r="B41" s="30"/>
      <c r="C41" s="29"/>
      <c r="D41" s="29"/>
      <c r="E41" s="35" t="s">
        <v>44</v>
      </c>
      <c r="F41" s="108">
        <f>ROUND((SUM(BI122:BI135)),  2)</f>
        <v>0</v>
      </c>
      <c r="G41" s="109"/>
      <c r="H41" s="109"/>
      <c r="I41" s="110">
        <v>0</v>
      </c>
      <c r="J41" s="109"/>
      <c r="K41" s="108">
        <f>0</f>
        <v>0</v>
      </c>
      <c r="L41" s="29"/>
      <c r="M41" s="42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42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>
      <c r="A43" s="29"/>
      <c r="B43" s="30"/>
      <c r="C43" s="112"/>
      <c r="D43" s="113" t="s">
        <v>45</v>
      </c>
      <c r="E43" s="60"/>
      <c r="F43" s="60"/>
      <c r="G43" s="114" t="s">
        <v>46</v>
      </c>
      <c r="H43" s="115" t="s">
        <v>47</v>
      </c>
      <c r="I43" s="60"/>
      <c r="J43" s="60"/>
      <c r="K43" s="116">
        <f>SUM(K34:K41)</f>
        <v>0</v>
      </c>
      <c r="L43" s="117"/>
      <c r="M43" s="42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42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4"/>
      <c r="M50" s="42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29"/>
      <c r="B61" s="30"/>
      <c r="C61" s="29"/>
      <c r="D61" s="45" t="s">
        <v>50</v>
      </c>
      <c r="E61" s="32"/>
      <c r="F61" s="118" t="s">
        <v>51</v>
      </c>
      <c r="G61" s="45" t="s">
        <v>50</v>
      </c>
      <c r="H61" s="32"/>
      <c r="I61" s="32"/>
      <c r="J61" s="119" t="s">
        <v>51</v>
      </c>
      <c r="K61" s="32"/>
      <c r="L61" s="32"/>
      <c r="M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29"/>
      <c r="B65" s="30"/>
      <c r="C65" s="29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6"/>
      <c r="M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29"/>
      <c r="B76" s="30"/>
      <c r="C76" s="29"/>
      <c r="D76" s="45" t="s">
        <v>50</v>
      </c>
      <c r="E76" s="32"/>
      <c r="F76" s="118" t="s">
        <v>51</v>
      </c>
      <c r="G76" s="45" t="s">
        <v>50</v>
      </c>
      <c r="H76" s="32"/>
      <c r="I76" s="32"/>
      <c r="J76" s="119" t="s">
        <v>51</v>
      </c>
      <c r="K76" s="32"/>
      <c r="L76" s="32"/>
      <c r="M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106</v>
      </c>
      <c r="D82" s="29"/>
      <c r="E82" s="29"/>
      <c r="F82" s="29"/>
      <c r="G82" s="29"/>
      <c r="H82" s="29"/>
      <c r="I82" s="29"/>
      <c r="J82" s="29"/>
      <c r="K82" s="29"/>
      <c r="L82" s="29"/>
      <c r="M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29"/>
      <c r="M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44" t="str">
        <f>E7</f>
        <v>Budova Technických služieb v meste Kremnica</v>
      </c>
      <c r="F85" s="245"/>
      <c r="G85" s="245"/>
      <c r="H85" s="245"/>
      <c r="I85" s="29"/>
      <c r="J85" s="29"/>
      <c r="K85" s="29"/>
      <c r="L85" s="29"/>
      <c r="M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102</v>
      </c>
      <c r="M86" s="17"/>
    </row>
    <row r="87" spans="1:31" s="2" customFormat="1" ht="16.5" customHeight="1">
      <c r="A87" s="29"/>
      <c r="B87" s="30"/>
      <c r="C87" s="29"/>
      <c r="D87" s="29"/>
      <c r="E87" s="244" t="s">
        <v>327</v>
      </c>
      <c r="F87" s="246"/>
      <c r="G87" s="246"/>
      <c r="H87" s="246"/>
      <c r="I87" s="29"/>
      <c r="J87" s="29"/>
      <c r="K87" s="29"/>
      <c r="L87" s="29"/>
      <c r="M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443</v>
      </c>
      <c r="D88" s="29"/>
      <c r="E88" s="29"/>
      <c r="F88" s="29"/>
      <c r="G88" s="29"/>
      <c r="H88" s="29"/>
      <c r="I88" s="29"/>
      <c r="J88" s="29"/>
      <c r="K88" s="29"/>
      <c r="L88" s="29"/>
      <c r="M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198" t="str">
        <f>E11</f>
        <v>RH - Rozvádzač</v>
      </c>
      <c r="F89" s="246"/>
      <c r="G89" s="246"/>
      <c r="H89" s="246"/>
      <c r="I89" s="29"/>
      <c r="J89" s="29"/>
      <c r="K89" s="29"/>
      <c r="L89" s="29"/>
      <c r="M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20</v>
      </c>
      <c r="D91" s="29"/>
      <c r="E91" s="29"/>
      <c r="F91" s="22" t="str">
        <f>F14</f>
        <v>k. ú. Kremnica, parc. číslo: C-KN 168/1</v>
      </c>
      <c r="G91" s="29"/>
      <c r="H91" s="29"/>
      <c r="I91" s="24" t="s">
        <v>22</v>
      </c>
      <c r="J91" s="55">
        <f>IF(J14="","",J14)</f>
        <v>44602</v>
      </c>
      <c r="K91" s="29"/>
      <c r="L91" s="29"/>
      <c r="M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23</v>
      </c>
      <c r="D93" s="29"/>
      <c r="E93" s="29"/>
      <c r="F93" s="22" t="str">
        <f>E17</f>
        <v>Mesto Kremnica, Štefánikovo námestie 1/1, 96701, K</v>
      </c>
      <c r="G93" s="29"/>
      <c r="H93" s="29"/>
      <c r="I93" s="24" t="s">
        <v>29</v>
      </c>
      <c r="J93" s="27" t="str">
        <f>E23</f>
        <v>Ing. Ľubomír Gecík</v>
      </c>
      <c r="K93" s="29"/>
      <c r="L93" s="29"/>
      <c r="M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27</v>
      </c>
      <c r="D94" s="29"/>
      <c r="E94" s="29"/>
      <c r="F94" s="22" t="str">
        <f>IF(E20="","",E20)</f>
        <v>Vyplň údaj</v>
      </c>
      <c r="G94" s="29"/>
      <c r="H94" s="29"/>
      <c r="I94" s="24" t="s">
        <v>31</v>
      </c>
      <c r="J94" s="27" t="str">
        <f>E26</f>
        <v>Brightsol s. r. o.</v>
      </c>
      <c r="K94" s="29"/>
      <c r="L94" s="29"/>
      <c r="M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20" t="s">
        <v>107</v>
      </c>
      <c r="D96" s="112"/>
      <c r="E96" s="112"/>
      <c r="F96" s="112"/>
      <c r="G96" s="112"/>
      <c r="H96" s="112"/>
      <c r="I96" s="121" t="s">
        <v>108</v>
      </c>
      <c r="J96" s="121" t="s">
        <v>109</v>
      </c>
      <c r="K96" s="121" t="s">
        <v>110</v>
      </c>
      <c r="L96" s="112"/>
      <c r="M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42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22" t="s">
        <v>111</v>
      </c>
      <c r="D98" s="29"/>
      <c r="E98" s="29"/>
      <c r="F98" s="29"/>
      <c r="G98" s="29"/>
      <c r="H98" s="29"/>
      <c r="I98" s="71">
        <f t="shared" ref="I98:J100" si="0">Q122</f>
        <v>0</v>
      </c>
      <c r="J98" s="71">
        <f t="shared" si="0"/>
        <v>0</v>
      </c>
      <c r="K98" s="71">
        <f>K122</f>
        <v>0</v>
      </c>
      <c r="L98" s="29"/>
      <c r="M98" s="42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112</v>
      </c>
    </row>
    <row r="99" spans="1:47" s="9" customFormat="1" ht="24.95" customHeight="1">
      <c r="B99" s="123"/>
      <c r="D99" s="124" t="s">
        <v>113</v>
      </c>
      <c r="E99" s="125"/>
      <c r="F99" s="125"/>
      <c r="G99" s="125"/>
      <c r="H99" s="125"/>
      <c r="I99" s="126">
        <f t="shared" si="0"/>
        <v>0</v>
      </c>
      <c r="J99" s="126">
        <f t="shared" si="0"/>
        <v>0</v>
      </c>
      <c r="K99" s="126">
        <f>K123</f>
        <v>0</v>
      </c>
      <c r="M99" s="123"/>
    </row>
    <row r="100" spans="1:47" s="10" customFormat="1" ht="19.899999999999999" customHeight="1">
      <c r="B100" s="127"/>
      <c r="D100" s="128" t="s">
        <v>114</v>
      </c>
      <c r="E100" s="129"/>
      <c r="F100" s="129"/>
      <c r="G100" s="129"/>
      <c r="H100" s="129"/>
      <c r="I100" s="130">
        <f t="shared" si="0"/>
        <v>0</v>
      </c>
      <c r="J100" s="130">
        <f t="shared" si="0"/>
        <v>0</v>
      </c>
      <c r="K100" s="130">
        <f>K124</f>
        <v>0</v>
      </c>
      <c r="M100" s="127"/>
    </row>
    <row r="101" spans="1:47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42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47" s="2" customFormat="1" ht="6.95" customHeight="1">
      <c r="A102" s="29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2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47" s="2" customFormat="1" ht="6.95" customHeight="1">
      <c r="A106" s="29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24.95" customHeight="1">
      <c r="A107" s="29"/>
      <c r="B107" s="30"/>
      <c r="C107" s="18" t="s">
        <v>117</v>
      </c>
      <c r="D107" s="29"/>
      <c r="E107" s="29"/>
      <c r="F107" s="29"/>
      <c r="G107" s="29"/>
      <c r="H107" s="29"/>
      <c r="I107" s="29"/>
      <c r="J107" s="29"/>
      <c r="K107" s="29"/>
      <c r="L107" s="29"/>
      <c r="M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2" customHeight="1">
      <c r="A109" s="29"/>
      <c r="B109" s="30"/>
      <c r="C109" s="24" t="s">
        <v>16</v>
      </c>
      <c r="D109" s="29"/>
      <c r="E109" s="29"/>
      <c r="F109" s="29"/>
      <c r="G109" s="29"/>
      <c r="H109" s="29"/>
      <c r="I109" s="29"/>
      <c r="J109" s="29"/>
      <c r="K109" s="29"/>
      <c r="L109" s="29"/>
      <c r="M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6.5" customHeight="1">
      <c r="A110" s="29"/>
      <c r="B110" s="30"/>
      <c r="C110" s="29"/>
      <c r="D110" s="29"/>
      <c r="E110" s="244" t="str">
        <f>E7</f>
        <v>Budova Technických služieb v meste Kremnica</v>
      </c>
      <c r="F110" s="245"/>
      <c r="G110" s="245"/>
      <c r="H110" s="245"/>
      <c r="I110" s="29"/>
      <c r="J110" s="29"/>
      <c r="K110" s="29"/>
      <c r="L110" s="29"/>
      <c r="M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1" customFormat="1" ht="12" customHeight="1">
      <c r="B111" s="17"/>
      <c r="C111" s="24" t="s">
        <v>102</v>
      </c>
      <c r="M111" s="17"/>
    </row>
    <row r="112" spans="1:47" s="2" customFormat="1" ht="16.5" customHeight="1">
      <c r="A112" s="29"/>
      <c r="B112" s="30"/>
      <c r="C112" s="29"/>
      <c r="D112" s="29"/>
      <c r="E112" s="244" t="s">
        <v>327</v>
      </c>
      <c r="F112" s="246"/>
      <c r="G112" s="246"/>
      <c r="H112" s="246"/>
      <c r="I112" s="29"/>
      <c r="J112" s="29"/>
      <c r="K112" s="29"/>
      <c r="L112" s="29"/>
      <c r="M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443</v>
      </c>
      <c r="D113" s="29"/>
      <c r="E113" s="29"/>
      <c r="F113" s="29"/>
      <c r="G113" s="29"/>
      <c r="H113" s="29"/>
      <c r="I113" s="29"/>
      <c r="J113" s="29"/>
      <c r="K113" s="29"/>
      <c r="L113" s="29"/>
      <c r="M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98" t="str">
        <f>E11</f>
        <v>RH - Rozvádzač</v>
      </c>
      <c r="F114" s="246"/>
      <c r="G114" s="246"/>
      <c r="H114" s="246"/>
      <c r="I114" s="29"/>
      <c r="J114" s="29"/>
      <c r="K114" s="29"/>
      <c r="L114" s="29"/>
      <c r="M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20</v>
      </c>
      <c r="D116" s="29"/>
      <c r="E116" s="29"/>
      <c r="F116" s="22" t="str">
        <f>F14</f>
        <v>k. ú. Kremnica, parc. číslo: C-KN 168/1</v>
      </c>
      <c r="G116" s="29"/>
      <c r="H116" s="29"/>
      <c r="I116" s="24" t="s">
        <v>22</v>
      </c>
      <c r="J116" s="55">
        <f>IF(J14="","",J14)</f>
        <v>44602</v>
      </c>
      <c r="K116" s="29"/>
      <c r="L116" s="29"/>
      <c r="M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23</v>
      </c>
      <c r="D118" s="29"/>
      <c r="E118" s="29"/>
      <c r="F118" s="22" t="str">
        <f>E17</f>
        <v>Mesto Kremnica, Štefánikovo námestie 1/1, 96701, K</v>
      </c>
      <c r="G118" s="29"/>
      <c r="H118" s="29"/>
      <c r="I118" s="24" t="s">
        <v>29</v>
      </c>
      <c r="J118" s="27" t="str">
        <f>E23</f>
        <v>Ing. Ľubomír Gecík</v>
      </c>
      <c r="K118" s="29"/>
      <c r="L118" s="29"/>
      <c r="M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27</v>
      </c>
      <c r="D119" s="29"/>
      <c r="E119" s="29"/>
      <c r="F119" s="22" t="str">
        <f>IF(E20="","",E20)</f>
        <v>Vyplň údaj</v>
      </c>
      <c r="G119" s="29"/>
      <c r="H119" s="29"/>
      <c r="I119" s="24" t="s">
        <v>31</v>
      </c>
      <c r="J119" s="27" t="str">
        <f>E26</f>
        <v>Brightsol s. r. o.</v>
      </c>
      <c r="K119" s="29"/>
      <c r="L119" s="29"/>
      <c r="M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31"/>
      <c r="B121" s="132"/>
      <c r="C121" s="133" t="s">
        <v>118</v>
      </c>
      <c r="D121" s="134" t="s">
        <v>60</v>
      </c>
      <c r="E121" s="134" t="s">
        <v>56</v>
      </c>
      <c r="F121" s="134" t="s">
        <v>57</v>
      </c>
      <c r="G121" s="134" t="s">
        <v>119</v>
      </c>
      <c r="H121" s="134" t="s">
        <v>120</v>
      </c>
      <c r="I121" s="134" t="s">
        <v>121</v>
      </c>
      <c r="J121" s="134" t="s">
        <v>122</v>
      </c>
      <c r="K121" s="135" t="s">
        <v>110</v>
      </c>
      <c r="L121" s="136" t="s">
        <v>123</v>
      </c>
      <c r="M121" s="137"/>
      <c r="N121" s="62" t="s">
        <v>1</v>
      </c>
      <c r="O121" s="63" t="s">
        <v>39</v>
      </c>
      <c r="P121" s="63" t="s">
        <v>124</v>
      </c>
      <c r="Q121" s="63" t="s">
        <v>125</v>
      </c>
      <c r="R121" s="63" t="s">
        <v>126</v>
      </c>
      <c r="S121" s="63" t="s">
        <v>127</v>
      </c>
      <c r="T121" s="63" t="s">
        <v>128</v>
      </c>
      <c r="U121" s="63" t="s">
        <v>129</v>
      </c>
      <c r="V121" s="63" t="s">
        <v>130</v>
      </c>
      <c r="W121" s="63" t="s">
        <v>131</v>
      </c>
      <c r="X121" s="64" t="s">
        <v>132</v>
      </c>
      <c r="Y121" s="131"/>
      <c r="Z121" s="131"/>
      <c r="AA121" s="131"/>
      <c r="AB121" s="131"/>
      <c r="AC121" s="131"/>
      <c r="AD121" s="131"/>
      <c r="AE121" s="131"/>
    </row>
    <row r="122" spans="1:65" s="2" customFormat="1" ht="22.9" customHeight="1">
      <c r="A122" s="29"/>
      <c r="B122" s="30"/>
      <c r="C122" s="69" t="s">
        <v>111</v>
      </c>
      <c r="D122" s="29"/>
      <c r="E122" s="29"/>
      <c r="F122" s="29"/>
      <c r="G122" s="29"/>
      <c r="H122" s="29"/>
      <c r="I122" s="29"/>
      <c r="J122" s="29"/>
      <c r="K122" s="138">
        <f>BK122</f>
        <v>0</v>
      </c>
      <c r="L122" s="29"/>
      <c r="M122" s="30"/>
      <c r="N122" s="65"/>
      <c r="O122" s="56"/>
      <c r="P122" s="66"/>
      <c r="Q122" s="139">
        <f>Q123</f>
        <v>0</v>
      </c>
      <c r="R122" s="139">
        <f>R123</f>
        <v>0</v>
      </c>
      <c r="S122" s="66"/>
      <c r="T122" s="140">
        <f>T123</f>
        <v>0</v>
      </c>
      <c r="U122" s="66"/>
      <c r="V122" s="140">
        <f>V123</f>
        <v>9.6000000000000002E-4</v>
      </c>
      <c r="W122" s="66"/>
      <c r="X122" s="141">
        <f>X123</f>
        <v>0</v>
      </c>
      <c r="Y122" s="29"/>
      <c r="Z122" s="29"/>
      <c r="AA122" s="29"/>
      <c r="AB122" s="29"/>
      <c r="AC122" s="29"/>
      <c r="AD122" s="29"/>
      <c r="AE122" s="29"/>
      <c r="AT122" s="14" t="s">
        <v>76</v>
      </c>
      <c r="AU122" s="14" t="s">
        <v>112</v>
      </c>
      <c r="BK122" s="142">
        <f>BK123</f>
        <v>0</v>
      </c>
    </row>
    <row r="123" spans="1:65" s="12" customFormat="1" ht="25.9" customHeight="1">
      <c r="B123" s="143"/>
      <c r="D123" s="144" t="s">
        <v>76</v>
      </c>
      <c r="E123" s="145" t="s">
        <v>133</v>
      </c>
      <c r="F123" s="145" t="s">
        <v>134</v>
      </c>
      <c r="I123" s="146"/>
      <c r="J123" s="146"/>
      <c r="K123" s="147">
        <f>BK123</f>
        <v>0</v>
      </c>
      <c r="M123" s="143"/>
      <c r="N123" s="148"/>
      <c r="O123" s="149"/>
      <c r="P123" s="149"/>
      <c r="Q123" s="150">
        <f>Q124</f>
        <v>0</v>
      </c>
      <c r="R123" s="150">
        <f>R124</f>
        <v>0</v>
      </c>
      <c r="S123" s="149"/>
      <c r="T123" s="151">
        <f>T124</f>
        <v>0</v>
      </c>
      <c r="U123" s="149"/>
      <c r="V123" s="151">
        <f>V124</f>
        <v>9.6000000000000002E-4</v>
      </c>
      <c r="W123" s="149"/>
      <c r="X123" s="152">
        <f>X124</f>
        <v>0</v>
      </c>
      <c r="AR123" s="144" t="s">
        <v>135</v>
      </c>
      <c r="AT123" s="153" t="s">
        <v>76</v>
      </c>
      <c r="AU123" s="153" t="s">
        <v>77</v>
      </c>
      <c r="AY123" s="144" t="s">
        <v>136</v>
      </c>
      <c r="BK123" s="154">
        <f>BK124</f>
        <v>0</v>
      </c>
    </row>
    <row r="124" spans="1:65" s="12" customFormat="1" ht="22.9" customHeight="1">
      <c r="B124" s="143"/>
      <c r="D124" s="144" t="s">
        <v>76</v>
      </c>
      <c r="E124" s="155" t="s">
        <v>137</v>
      </c>
      <c r="F124" s="155" t="s">
        <v>138</v>
      </c>
      <c r="I124" s="146"/>
      <c r="J124" s="146"/>
      <c r="K124" s="156">
        <f>BK124</f>
        <v>0</v>
      </c>
      <c r="M124" s="143"/>
      <c r="N124" s="148"/>
      <c r="O124" s="149"/>
      <c r="P124" s="149"/>
      <c r="Q124" s="150">
        <f>SUM(Q125:Q135)</f>
        <v>0</v>
      </c>
      <c r="R124" s="150">
        <f>SUM(R125:R135)</f>
        <v>0</v>
      </c>
      <c r="S124" s="149"/>
      <c r="T124" s="151">
        <f>SUM(T125:T135)</f>
        <v>0</v>
      </c>
      <c r="U124" s="149"/>
      <c r="V124" s="151">
        <f>SUM(V125:V135)</f>
        <v>9.6000000000000002E-4</v>
      </c>
      <c r="W124" s="149"/>
      <c r="X124" s="152">
        <f>SUM(X125:X135)</f>
        <v>0</v>
      </c>
      <c r="AR124" s="144" t="s">
        <v>135</v>
      </c>
      <c r="AT124" s="153" t="s">
        <v>76</v>
      </c>
      <c r="AU124" s="153" t="s">
        <v>85</v>
      </c>
      <c r="AY124" s="144" t="s">
        <v>136</v>
      </c>
      <c r="BK124" s="154">
        <f>SUM(BK125:BK135)</f>
        <v>0</v>
      </c>
    </row>
    <row r="125" spans="1:65" s="2" customFormat="1" ht="16.5" customHeight="1">
      <c r="A125" s="29"/>
      <c r="B125" s="157"/>
      <c r="C125" s="158" t="s">
        <v>85</v>
      </c>
      <c r="D125" s="158" t="s">
        <v>139</v>
      </c>
      <c r="E125" s="159" t="s">
        <v>503</v>
      </c>
      <c r="F125" s="160" t="s">
        <v>504</v>
      </c>
      <c r="G125" s="161" t="s">
        <v>147</v>
      </c>
      <c r="H125" s="162">
        <v>1</v>
      </c>
      <c r="I125" s="163"/>
      <c r="J125" s="163"/>
      <c r="K125" s="164">
        <f>ROUND(P125*H125,2)</f>
        <v>0</v>
      </c>
      <c r="L125" s="165"/>
      <c r="M125" s="30"/>
      <c r="N125" s="166" t="s">
        <v>1</v>
      </c>
      <c r="O125" s="167" t="s">
        <v>41</v>
      </c>
      <c r="P125" s="168">
        <f>I125+J125</f>
        <v>0</v>
      </c>
      <c r="Q125" s="168">
        <f>ROUND(I125*H125,2)</f>
        <v>0</v>
      </c>
      <c r="R125" s="168">
        <f>ROUND(J125*H125,2)</f>
        <v>0</v>
      </c>
      <c r="S125" s="58"/>
      <c r="T125" s="169">
        <f>S125*H125</f>
        <v>0</v>
      </c>
      <c r="U125" s="169">
        <v>0</v>
      </c>
      <c r="V125" s="169">
        <f>U125*H125</f>
        <v>0</v>
      </c>
      <c r="W125" s="169">
        <v>0</v>
      </c>
      <c r="X125" s="170">
        <f>W125*H125</f>
        <v>0</v>
      </c>
      <c r="Y125" s="29"/>
      <c r="Z125" s="29"/>
      <c r="AA125" s="29"/>
      <c r="AB125" s="29"/>
      <c r="AC125" s="29"/>
      <c r="AD125" s="29"/>
      <c r="AE125" s="29"/>
      <c r="AR125" s="171" t="s">
        <v>143</v>
      </c>
      <c r="AT125" s="171" t="s">
        <v>139</v>
      </c>
      <c r="AU125" s="171" t="s">
        <v>91</v>
      </c>
      <c r="AY125" s="14" t="s">
        <v>136</v>
      </c>
      <c r="BE125" s="172">
        <f>IF(O125="základná",K125,0)</f>
        <v>0</v>
      </c>
      <c r="BF125" s="172">
        <f>IF(O125="znížená",K125,0)</f>
        <v>0</v>
      </c>
      <c r="BG125" s="172">
        <f>IF(O125="zákl. prenesená",K125,0)</f>
        <v>0</v>
      </c>
      <c r="BH125" s="172">
        <f>IF(O125="zníž. prenesená",K125,0)</f>
        <v>0</v>
      </c>
      <c r="BI125" s="172">
        <f>IF(O125="nulová",K125,0)</f>
        <v>0</v>
      </c>
      <c r="BJ125" s="14" t="s">
        <v>91</v>
      </c>
      <c r="BK125" s="172">
        <f>ROUND(P125*H125,2)</f>
        <v>0</v>
      </c>
      <c r="BL125" s="14" t="s">
        <v>143</v>
      </c>
      <c r="BM125" s="171" t="s">
        <v>505</v>
      </c>
    </row>
    <row r="126" spans="1:65" s="2" customFormat="1" ht="16.5" customHeight="1">
      <c r="A126" s="29"/>
      <c r="B126" s="157"/>
      <c r="C126" s="173" t="s">
        <v>91</v>
      </c>
      <c r="D126" s="173" t="s">
        <v>133</v>
      </c>
      <c r="E126" s="174" t="s">
        <v>506</v>
      </c>
      <c r="F126" s="175" t="s">
        <v>507</v>
      </c>
      <c r="G126" s="176" t="s">
        <v>147</v>
      </c>
      <c r="H126" s="177">
        <v>1</v>
      </c>
      <c r="I126" s="178"/>
      <c r="J126" s="179"/>
      <c r="K126" s="180">
        <f>ROUND(P126*H126,2)</f>
        <v>0</v>
      </c>
      <c r="L126" s="179"/>
      <c r="M126" s="181"/>
      <c r="N126" s="182" t="s">
        <v>1</v>
      </c>
      <c r="O126" s="167" t="s">
        <v>41</v>
      </c>
      <c r="P126" s="168">
        <f>I126+J126</f>
        <v>0</v>
      </c>
      <c r="Q126" s="168">
        <f>ROUND(I126*H126,2)</f>
        <v>0</v>
      </c>
      <c r="R126" s="168">
        <f>ROUND(J126*H126,2)</f>
        <v>0</v>
      </c>
      <c r="S126" s="58"/>
      <c r="T126" s="169">
        <f>S126*H126</f>
        <v>0</v>
      </c>
      <c r="U126" s="169">
        <v>0</v>
      </c>
      <c r="V126" s="169">
        <f>U126*H126</f>
        <v>0</v>
      </c>
      <c r="W126" s="169">
        <v>0</v>
      </c>
      <c r="X126" s="170">
        <f>W126*H126</f>
        <v>0</v>
      </c>
      <c r="Y126" s="29"/>
      <c r="Z126" s="29"/>
      <c r="AA126" s="29"/>
      <c r="AB126" s="29"/>
      <c r="AC126" s="29"/>
      <c r="AD126" s="29"/>
      <c r="AE126" s="29"/>
      <c r="AR126" s="171" t="s">
        <v>232</v>
      </c>
      <c r="AT126" s="171" t="s">
        <v>133</v>
      </c>
      <c r="AU126" s="171" t="s">
        <v>91</v>
      </c>
      <c r="AY126" s="14" t="s">
        <v>136</v>
      </c>
      <c r="BE126" s="172">
        <f>IF(O126="základná",K126,0)</f>
        <v>0</v>
      </c>
      <c r="BF126" s="172">
        <f>IF(O126="znížená",K126,0)</f>
        <v>0</v>
      </c>
      <c r="BG126" s="172">
        <f>IF(O126="zákl. prenesená",K126,0)</f>
        <v>0</v>
      </c>
      <c r="BH126" s="172">
        <f>IF(O126="zníž. prenesená",K126,0)</f>
        <v>0</v>
      </c>
      <c r="BI126" s="172">
        <f>IF(O126="nulová",K126,0)</f>
        <v>0</v>
      </c>
      <c r="BJ126" s="14" t="s">
        <v>91</v>
      </c>
      <c r="BK126" s="172">
        <f>ROUND(P126*H126,2)</f>
        <v>0</v>
      </c>
      <c r="BL126" s="14" t="s">
        <v>143</v>
      </c>
      <c r="BM126" s="171" t="s">
        <v>508</v>
      </c>
    </row>
    <row r="127" spans="1:65" s="2" customFormat="1" ht="16.5" customHeight="1">
      <c r="A127" s="29"/>
      <c r="B127" s="157"/>
      <c r="C127" s="158" t="s">
        <v>135</v>
      </c>
      <c r="D127" s="158" t="s">
        <v>139</v>
      </c>
      <c r="E127" s="159" t="s">
        <v>503</v>
      </c>
      <c r="F127" s="160" t="s">
        <v>504</v>
      </c>
      <c r="G127" s="161" t="s">
        <v>147</v>
      </c>
      <c r="H127" s="162">
        <v>1</v>
      </c>
      <c r="I127" s="163"/>
      <c r="J127" s="163"/>
      <c r="K127" s="164">
        <f>ROUND(P127*H127,2)</f>
        <v>0</v>
      </c>
      <c r="L127" s="165"/>
      <c r="M127" s="30"/>
      <c r="N127" s="166" t="s">
        <v>1</v>
      </c>
      <c r="O127" s="167" t="s">
        <v>41</v>
      </c>
      <c r="P127" s="168">
        <f>I127+J127</f>
        <v>0</v>
      </c>
      <c r="Q127" s="168">
        <f>ROUND(I127*H127,2)</f>
        <v>0</v>
      </c>
      <c r="R127" s="168">
        <f>ROUND(J127*H127,2)</f>
        <v>0</v>
      </c>
      <c r="S127" s="58"/>
      <c r="T127" s="169">
        <f>S127*H127</f>
        <v>0</v>
      </c>
      <c r="U127" s="169">
        <v>0</v>
      </c>
      <c r="V127" s="169">
        <f>U127*H127</f>
        <v>0</v>
      </c>
      <c r="W127" s="169">
        <v>0</v>
      </c>
      <c r="X127" s="170">
        <f>W127*H127</f>
        <v>0</v>
      </c>
      <c r="Y127" s="29"/>
      <c r="Z127" s="29"/>
      <c r="AA127" s="29"/>
      <c r="AB127" s="29"/>
      <c r="AC127" s="29"/>
      <c r="AD127" s="29"/>
      <c r="AE127" s="29"/>
      <c r="AR127" s="171" t="s">
        <v>143</v>
      </c>
      <c r="AT127" s="171" t="s">
        <v>139</v>
      </c>
      <c r="AU127" s="171" t="s">
        <v>91</v>
      </c>
      <c r="AY127" s="14" t="s">
        <v>136</v>
      </c>
      <c r="BE127" s="172">
        <f>IF(O127="základná",K127,0)</f>
        <v>0</v>
      </c>
      <c r="BF127" s="172">
        <f>IF(O127="znížená",K127,0)</f>
        <v>0</v>
      </c>
      <c r="BG127" s="172">
        <f>IF(O127="zákl. prenesená",K127,0)</f>
        <v>0</v>
      </c>
      <c r="BH127" s="172">
        <f>IF(O127="zníž. prenesená",K127,0)</f>
        <v>0</v>
      </c>
      <c r="BI127" s="172">
        <f>IF(O127="nulová",K127,0)</f>
        <v>0</v>
      </c>
      <c r="BJ127" s="14" t="s">
        <v>91</v>
      </c>
      <c r="BK127" s="172">
        <f>ROUND(P127*H127,2)</f>
        <v>0</v>
      </c>
      <c r="BL127" s="14" t="s">
        <v>143</v>
      </c>
      <c r="BM127" s="171" t="s">
        <v>509</v>
      </c>
    </row>
    <row r="128" spans="1:65" s="2" customFormat="1" ht="16.5" customHeight="1">
      <c r="A128" s="29"/>
      <c r="B128" s="157"/>
      <c r="C128" s="173" t="s">
        <v>152</v>
      </c>
      <c r="D128" s="173" t="s">
        <v>133</v>
      </c>
      <c r="E128" s="174" t="s">
        <v>510</v>
      </c>
      <c r="F128" s="175" t="s">
        <v>511</v>
      </c>
      <c r="G128" s="176" t="s">
        <v>147</v>
      </c>
      <c r="H128" s="177">
        <v>1</v>
      </c>
      <c r="I128" s="178"/>
      <c r="J128" s="179"/>
      <c r="K128" s="180">
        <f>ROUND(P128*H128,2)</f>
        <v>0</v>
      </c>
      <c r="L128" s="179"/>
      <c r="M128" s="181"/>
      <c r="N128" s="182" t="s">
        <v>1</v>
      </c>
      <c r="O128" s="167" t="s">
        <v>41</v>
      </c>
      <c r="P128" s="168">
        <f>I128+J128</f>
        <v>0</v>
      </c>
      <c r="Q128" s="168">
        <f>ROUND(I128*H128,2)</f>
        <v>0</v>
      </c>
      <c r="R128" s="168">
        <f>ROUND(J128*H128,2)</f>
        <v>0</v>
      </c>
      <c r="S128" s="58"/>
      <c r="T128" s="169">
        <f>S128*H128</f>
        <v>0</v>
      </c>
      <c r="U128" s="169">
        <v>3.8000000000000002E-4</v>
      </c>
      <c r="V128" s="169">
        <f>U128*H128</f>
        <v>3.8000000000000002E-4</v>
      </c>
      <c r="W128" s="169">
        <v>0</v>
      </c>
      <c r="X128" s="170">
        <f>W128*H128</f>
        <v>0</v>
      </c>
      <c r="Y128" s="29"/>
      <c r="Z128" s="29"/>
      <c r="AA128" s="29"/>
      <c r="AB128" s="29"/>
      <c r="AC128" s="29"/>
      <c r="AD128" s="29"/>
      <c r="AE128" s="29"/>
      <c r="AR128" s="171" t="s">
        <v>176</v>
      </c>
      <c r="AT128" s="171" t="s">
        <v>133</v>
      </c>
      <c r="AU128" s="171" t="s">
        <v>91</v>
      </c>
      <c r="AY128" s="14" t="s">
        <v>136</v>
      </c>
      <c r="BE128" s="172">
        <f>IF(O128="základná",K128,0)</f>
        <v>0</v>
      </c>
      <c r="BF128" s="172">
        <f>IF(O128="znížená",K128,0)</f>
        <v>0</v>
      </c>
      <c r="BG128" s="172">
        <f>IF(O128="zákl. prenesená",K128,0)</f>
        <v>0</v>
      </c>
      <c r="BH128" s="172">
        <f>IF(O128="zníž. prenesená",K128,0)</f>
        <v>0</v>
      </c>
      <c r="BI128" s="172">
        <f>IF(O128="nulová",K128,0)</f>
        <v>0</v>
      </c>
      <c r="BJ128" s="14" t="s">
        <v>91</v>
      </c>
      <c r="BK128" s="172">
        <f>ROUND(P128*H128,2)</f>
        <v>0</v>
      </c>
      <c r="BL128" s="14" t="s">
        <v>176</v>
      </c>
      <c r="BM128" s="171" t="s">
        <v>512</v>
      </c>
    </row>
    <row r="129" spans="1:65" s="2" customFormat="1" ht="19.5">
      <c r="A129" s="29"/>
      <c r="B129" s="30"/>
      <c r="C129" s="29"/>
      <c r="D129" s="183" t="s">
        <v>182</v>
      </c>
      <c r="E129" s="29"/>
      <c r="F129" s="184" t="s">
        <v>513</v>
      </c>
      <c r="G129" s="29"/>
      <c r="H129" s="29"/>
      <c r="I129" s="185"/>
      <c r="J129" s="185"/>
      <c r="K129" s="29"/>
      <c r="L129" s="29"/>
      <c r="M129" s="30"/>
      <c r="N129" s="186"/>
      <c r="O129" s="187"/>
      <c r="P129" s="58"/>
      <c r="Q129" s="58"/>
      <c r="R129" s="58"/>
      <c r="S129" s="58"/>
      <c r="T129" s="58"/>
      <c r="U129" s="58"/>
      <c r="V129" s="58"/>
      <c r="W129" s="58"/>
      <c r="X129" s="59"/>
      <c r="Y129" s="29"/>
      <c r="Z129" s="29"/>
      <c r="AA129" s="29"/>
      <c r="AB129" s="29"/>
      <c r="AC129" s="29"/>
      <c r="AD129" s="29"/>
      <c r="AE129" s="29"/>
      <c r="AT129" s="14" t="s">
        <v>182</v>
      </c>
      <c r="AU129" s="14" t="s">
        <v>91</v>
      </c>
    </row>
    <row r="130" spans="1:65" s="2" customFormat="1" ht="24.2" customHeight="1">
      <c r="A130" s="29"/>
      <c r="B130" s="157"/>
      <c r="C130" s="158" t="s">
        <v>156</v>
      </c>
      <c r="D130" s="158" t="s">
        <v>139</v>
      </c>
      <c r="E130" s="159" t="s">
        <v>514</v>
      </c>
      <c r="F130" s="160" t="s">
        <v>515</v>
      </c>
      <c r="G130" s="161" t="s">
        <v>147</v>
      </c>
      <c r="H130" s="162">
        <v>1</v>
      </c>
      <c r="I130" s="163"/>
      <c r="J130" s="163"/>
      <c r="K130" s="164">
        <f t="shared" ref="K130:K135" si="1">ROUND(P130*H130,2)</f>
        <v>0</v>
      </c>
      <c r="L130" s="165"/>
      <c r="M130" s="30"/>
      <c r="N130" s="166" t="s">
        <v>1</v>
      </c>
      <c r="O130" s="167" t="s">
        <v>41</v>
      </c>
      <c r="P130" s="168">
        <f t="shared" ref="P130:P135" si="2">I130+J130</f>
        <v>0</v>
      </c>
      <c r="Q130" s="168">
        <f t="shared" ref="Q130:Q135" si="3">ROUND(I130*H130,2)</f>
        <v>0</v>
      </c>
      <c r="R130" s="168">
        <f t="shared" ref="R130:R135" si="4">ROUND(J130*H130,2)</f>
        <v>0</v>
      </c>
      <c r="S130" s="58"/>
      <c r="T130" s="169">
        <f t="shared" ref="T130:T135" si="5">S130*H130</f>
        <v>0</v>
      </c>
      <c r="U130" s="169">
        <v>0</v>
      </c>
      <c r="V130" s="169">
        <f t="shared" ref="V130:V135" si="6">U130*H130</f>
        <v>0</v>
      </c>
      <c r="W130" s="169">
        <v>0</v>
      </c>
      <c r="X130" s="170">
        <f t="shared" ref="X130:X135" si="7">W130*H130</f>
        <v>0</v>
      </c>
      <c r="Y130" s="29"/>
      <c r="Z130" s="29"/>
      <c r="AA130" s="29"/>
      <c r="AB130" s="29"/>
      <c r="AC130" s="29"/>
      <c r="AD130" s="29"/>
      <c r="AE130" s="29"/>
      <c r="AR130" s="171" t="s">
        <v>143</v>
      </c>
      <c r="AT130" s="171" t="s">
        <v>139</v>
      </c>
      <c r="AU130" s="171" t="s">
        <v>91</v>
      </c>
      <c r="AY130" s="14" t="s">
        <v>136</v>
      </c>
      <c r="BE130" s="172">
        <f t="shared" ref="BE130:BE135" si="8">IF(O130="základná",K130,0)</f>
        <v>0</v>
      </c>
      <c r="BF130" s="172">
        <f t="shared" ref="BF130:BF135" si="9">IF(O130="znížená",K130,0)</f>
        <v>0</v>
      </c>
      <c r="BG130" s="172">
        <f t="shared" ref="BG130:BG135" si="10">IF(O130="zákl. prenesená",K130,0)</f>
        <v>0</v>
      </c>
      <c r="BH130" s="172">
        <f t="shared" ref="BH130:BH135" si="11">IF(O130="zníž. prenesená",K130,0)</f>
        <v>0</v>
      </c>
      <c r="BI130" s="172">
        <f t="shared" ref="BI130:BI135" si="12">IF(O130="nulová",K130,0)</f>
        <v>0</v>
      </c>
      <c r="BJ130" s="14" t="s">
        <v>91</v>
      </c>
      <c r="BK130" s="172">
        <f t="shared" ref="BK130:BK135" si="13">ROUND(P130*H130,2)</f>
        <v>0</v>
      </c>
      <c r="BL130" s="14" t="s">
        <v>143</v>
      </c>
      <c r="BM130" s="171" t="s">
        <v>516</v>
      </c>
    </row>
    <row r="131" spans="1:65" s="2" customFormat="1" ht="21.75" customHeight="1">
      <c r="A131" s="29"/>
      <c r="B131" s="157"/>
      <c r="C131" s="173" t="s">
        <v>160</v>
      </c>
      <c r="D131" s="173" t="s">
        <v>133</v>
      </c>
      <c r="E131" s="174" t="s">
        <v>488</v>
      </c>
      <c r="F131" s="175" t="s">
        <v>489</v>
      </c>
      <c r="G131" s="176" t="s">
        <v>147</v>
      </c>
      <c r="H131" s="177">
        <v>1</v>
      </c>
      <c r="I131" s="178"/>
      <c r="J131" s="179"/>
      <c r="K131" s="180">
        <f t="shared" si="1"/>
        <v>0</v>
      </c>
      <c r="L131" s="179"/>
      <c r="M131" s="181"/>
      <c r="N131" s="182" t="s">
        <v>1</v>
      </c>
      <c r="O131" s="167" t="s">
        <v>41</v>
      </c>
      <c r="P131" s="168">
        <f t="shared" si="2"/>
        <v>0</v>
      </c>
      <c r="Q131" s="168">
        <f t="shared" si="3"/>
        <v>0</v>
      </c>
      <c r="R131" s="168">
        <f t="shared" si="4"/>
        <v>0</v>
      </c>
      <c r="S131" s="58"/>
      <c r="T131" s="169">
        <f t="shared" si="5"/>
        <v>0</v>
      </c>
      <c r="U131" s="169">
        <v>1.0000000000000001E-5</v>
      </c>
      <c r="V131" s="169">
        <f t="shared" si="6"/>
        <v>1.0000000000000001E-5</v>
      </c>
      <c r="W131" s="169">
        <v>0</v>
      </c>
      <c r="X131" s="170">
        <f t="shared" si="7"/>
        <v>0</v>
      </c>
      <c r="Y131" s="29"/>
      <c r="Z131" s="29"/>
      <c r="AA131" s="29"/>
      <c r="AB131" s="29"/>
      <c r="AC131" s="29"/>
      <c r="AD131" s="29"/>
      <c r="AE131" s="29"/>
      <c r="AR131" s="171" t="s">
        <v>176</v>
      </c>
      <c r="AT131" s="171" t="s">
        <v>133</v>
      </c>
      <c r="AU131" s="171" t="s">
        <v>91</v>
      </c>
      <c r="AY131" s="14" t="s">
        <v>136</v>
      </c>
      <c r="BE131" s="172">
        <f t="shared" si="8"/>
        <v>0</v>
      </c>
      <c r="BF131" s="172">
        <f t="shared" si="9"/>
        <v>0</v>
      </c>
      <c r="BG131" s="172">
        <f t="shared" si="10"/>
        <v>0</v>
      </c>
      <c r="BH131" s="172">
        <f t="shared" si="11"/>
        <v>0</v>
      </c>
      <c r="BI131" s="172">
        <f t="shared" si="12"/>
        <v>0</v>
      </c>
      <c r="BJ131" s="14" t="s">
        <v>91</v>
      </c>
      <c r="BK131" s="172">
        <f t="shared" si="13"/>
        <v>0</v>
      </c>
      <c r="BL131" s="14" t="s">
        <v>176</v>
      </c>
      <c r="BM131" s="171" t="s">
        <v>517</v>
      </c>
    </row>
    <row r="132" spans="1:65" s="2" customFormat="1" ht="24.2" customHeight="1">
      <c r="A132" s="29"/>
      <c r="B132" s="157"/>
      <c r="C132" s="158" t="s">
        <v>164</v>
      </c>
      <c r="D132" s="158" t="s">
        <v>139</v>
      </c>
      <c r="E132" s="159" t="s">
        <v>485</v>
      </c>
      <c r="F132" s="160" t="s">
        <v>486</v>
      </c>
      <c r="G132" s="161" t="s">
        <v>147</v>
      </c>
      <c r="H132" s="162">
        <v>1</v>
      </c>
      <c r="I132" s="163"/>
      <c r="J132" s="163"/>
      <c r="K132" s="164">
        <f t="shared" si="1"/>
        <v>0</v>
      </c>
      <c r="L132" s="165"/>
      <c r="M132" s="30"/>
      <c r="N132" s="166" t="s">
        <v>1</v>
      </c>
      <c r="O132" s="167" t="s">
        <v>41</v>
      </c>
      <c r="P132" s="168">
        <f t="shared" si="2"/>
        <v>0</v>
      </c>
      <c r="Q132" s="168">
        <f t="shared" si="3"/>
        <v>0</v>
      </c>
      <c r="R132" s="168">
        <f t="shared" si="4"/>
        <v>0</v>
      </c>
      <c r="S132" s="58"/>
      <c r="T132" s="169">
        <f t="shared" si="5"/>
        <v>0</v>
      </c>
      <c r="U132" s="169">
        <v>0</v>
      </c>
      <c r="V132" s="169">
        <f t="shared" si="6"/>
        <v>0</v>
      </c>
      <c r="W132" s="169">
        <v>0</v>
      </c>
      <c r="X132" s="170">
        <f t="shared" si="7"/>
        <v>0</v>
      </c>
      <c r="Y132" s="29"/>
      <c r="Z132" s="29"/>
      <c r="AA132" s="29"/>
      <c r="AB132" s="29"/>
      <c r="AC132" s="29"/>
      <c r="AD132" s="29"/>
      <c r="AE132" s="29"/>
      <c r="AR132" s="171" t="s">
        <v>143</v>
      </c>
      <c r="AT132" s="171" t="s">
        <v>139</v>
      </c>
      <c r="AU132" s="171" t="s">
        <v>91</v>
      </c>
      <c r="AY132" s="14" t="s">
        <v>136</v>
      </c>
      <c r="BE132" s="172">
        <f t="shared" si="8"/>
        <v>0</v>
      </c>
      <c r="BF132" s="172">
        <f t="shared" si="9"/>
        <v>0</v>
      </c>
      <c r="BG132" s="172">
        <f t="shared" si="10"/>
        <v>0</v>
      </c>
      <c r="BH132" s="172">
        <f t="shared" si="11"/>
        <v>0</v>
      </c>
      <c r="BI132" s="172">
        <f t="shared" si="12"/>
        <v>0</v>
      </c>
      <c r="BJ132" s="14" t="s">
        <v>91</v>
      </c>
      <c r="BK132" s="172">
        <f t="shared" si="13"/>
        <v>0</v>
      </c>
      <c r="BL132" s="14" t="s">
        <v>143</v>
      </c>
      <c r="BM132" s="171" t="s">
        <v>518</v>
      </c>
    </row>
    <row r="133" spans="1:65" s="2" customFormat="1" ht="24.2" customHeight="1">
      <c r="A133" s="29"/>
      <c r="B133" s="157"/>
      <c r="C133" s="173" t="s">
        <v>168</v>
      </c>
      <c r="D133" s="173" t="s">
        <v>133</v>
      </c>
      <c r="E133" s="174" t="s">
        <v>519</v>
      </c>
      <c r="F133" s="175" t="s">
        <v>520</v>
      </c>
      <c r="G133" s="176" t="s">
        <v>147</v>
      </c>
      <c r="H133" s="177">
        <v>3</v>
      </c>
      <c r="I133" s="178"/>
      <c r="J133" s="179"/>
      <c r="K133" s="180">
        <f t="shared" si="1"/>
        <v>0</v>
      </c>
      <c r="L133" s="179"/>
      <c r="M133" s="181"/>
      <c r="N133" s="182" t="s">
        <v>1</v>
      </c>
      <c r="O133" s="167" t="s">
        <v>41</v>
      </c>
      <c r="P133" s="168">
        <f t="shared" si="2"/>
        <v>0</v>
      </c>
      <c r="Q133" s="168">
        <f t="shared" si="3"/>
        <v>0</v>
      </c>
      <c r="R133" s="168">
        <f t="shared" si="4"/>
        <v>0</v>
      </c>
      <c r="S133" s="58"/>
      <c r="T133" s="169">
        <f t="shared" si="5"/>
        <v>0</v>
      </c>
      <c r="U133" s="169">
        <v>1.9000000000000001E-4</v>
      </c>
      <c r="V133" s="169">
        <f t="shared" si="6"/>
        <v>5.6999999999999998E-4</v>
      </c>
      <c r="W133" s="169">
        <v>0</v>
      </c>
      <c r="X133" s="170">
        <f t="shared" si="7"/>
        <v>0</v>
      </c>
      <c r="Y133" s="29"/>
      <c r="Z133" s="29"/>
      <c r="AA133" s="29"/>
      <c r="AB133" s="29"/>
      <c r="AC133" s="29"/>
      <c r="AD133" s="29"/>
      <c r="AE133" s="29"/>
      <c r="AR133" s="171" t="s">
        <v>176</v>
      </c>
      <c r="AT133" s="171" t="s">
        <v>133</v>
      </c>
      <c r="AU133" s="171" t="s">
        <v>91</v>
      </c>
      <c r="AY133" s="14" t="s">
        <v>136</v>
      </c>
      <c r="BE133" s="172">
        <f t="shared" si="8"/>
        <v>0</v>
      </c>
      <c r="BF133" s="172">
        <f t="shared" si="9"/>
        <v>0</v>
      </c>
      <c r="BG133" s="172">
        <f t="shared" si="10"/>
        <v>0</v>
      </c>
      <c r="BH133" s="172">
        <f t="shared" si="11"/>
        <v>0</v>
      </c>
      <c r="BI133" s="172">
        <f t="shared" si="12"/>
        <v>0</v>
      </c>
      <c r="BJ133" s="14" t="s">
        <v>91</v>
      </c>
      <c r="BK133" s="172">
        <f t="shared" si="13"/>
        <v>0</v>
      </c>
      <c r="BL133" s="14" t="s">
        <v>176</v>
      </c>
      <c r="BM133" s="171" t="s">
        <v>521</v>
      </c>
    </row>
    <row r="134" spans="1:65" s="2" customFormat="1" ht="16.5" customHeight="1">
      <c r="A134" s="29"/>
      <c r="B134" s="157"/>
      <c r="C134" s="158" t="s">
        <v>172</v>
      </c>
      <c r="D134" s="158" t="s">
        <v>139</v>
      </c>
      <c r="E134" s="159" t="s">
        <v>304</v>
      </c>
      <c r="F134" s="160" t="s">
        <v>305</v>
      </c>
      <c r="G134" s="161" t="s">
        <v>293</v>
      </c>
      <c r="H134" s="188"/>
      <c r="I134" s="163"/>
      <c r="J134" s="163"/>
      <c r="K134" s="164">
        <f t="shared" si="1"/>
        <v>0</v>
      </c>
      <c r="L134" s="165"/>
      <c r="M134" s="30"/>
      <c r="N134" s="166" t="s">
        <v>1</v>
      </c>
      <c r="O134" s="167" t="s">
        <v>41</v>
      </c>
      <c r="P134" s="168">
        <f t="shared" si="2"/>
        <v>0</v>
      </c>
      <c r="Q134" s="168">
        <f t="shared" si="3"/>
        <v>0</v>
      </c>
      <c r="R134" s="168">
        <f t="shared" si="4"/>
        <v>0</v>
      </c>
      <c r="S134" s="58"/>
      <c r="T134" s="169">
        <f t="shared" si="5"/>
        <v>0</v>
      </c>
      <c r="U134" s="169">
        <v>0</v>
      </c>
      <c r="V134" s="169">
        <f t="shared" si="6"/>
        <v>0</v>
      </c>
      <c r="W134" s="169">
        <v>0</v>
      </c>
      <c r="X134" s="170">
        <f t="shared" si="7"/>
        <v>0</v>
      </c>
      <c r="Y134" s="29"/>
      <c r="Z134" s="29"/>
      <c r="AA134" s="29"/>
      <c r="AB134" s="29"/>
      <c r="AC134" s="29"/>
      <c r="AD134" s="29"/>
      <c r="AE134" s="29"/>
      <c r="AR134" s="171" t="s">
        <v>176</v>
      </c>
      <c r="AT134" s="171" t="s">
        <v>139</v>
      </c>
      <c r="AU134" s="171" t="s">
        <v>91</v>
      </c>
      <c r="AY134" s="14" t="s">
        <v>136</v>
      </c>
      <c r="BE134" s="172">
        <f t="shared" si="8"/>
        <v>0</v>
      </c>
      <c r="BF134" s="172">
        <f t="shared" si="9"/>
        <v>0</v>
      </c>
      <c r="BG134" s="172">
        <f t="shared" si="10"/>
        <v>0</v>
      </c>
      <c r="BH134" s="172">
        <f t="shared" si="11"/>
        <v>0</v>
      </c>
      <c r="BI134" s="172">
        <f t="shared" si="12"/>
        <v>0</v>
      </c>
      <c r="BJ134" s="14" t="s">
        <v>91</v>
      </c>
      <c r="BK134" s="172">
        <f t="shared" si="13"/>
        <v>0</v>
      </c>
      <c r="BL134" s="14" t="s">
        <v>176</v>
      </c>
      <c r="BM134" s="171" t="s">
        <v>522</v>
      </c>
    </row>
    <row r="135" spans="1:65" s="2" customFormat="1" ht="16.5" customHeight="1">
      <c r="A135" s="29"/>
      <c r="B135" s="157"/>
      <c r="C135" s="158" t="s">
        <v>178</v>
      </c>
      <c r="D135" s="158" t="s">
        <v>139</v>
      </c>
      <c r="E135" s="159" t="s">
        <v>308</v>
      </c>
      <c r="F135" s="160" t="s">
        <v>309</v>
      </c>
      <c r="G135" s="161" t="s">
        <v>293</v>
      </c>
      <c r="H135" s="188"/>
      <c r="I135" s="163"/>
      <c r="J135" s="163"/>
      <c r="K135" s="164">
        <f t="shared" si="1"/>
        <v>0</v>
      </c>
      <c r="L135" s="165"/>
      <c r="M135" s="30"/>
      <c r="N135" s="193" t="s">
        <v>1</v>
      </c>
      <c r="O135" s="194" t="s">
        <v>41</v>
      </c>
      <c r="P135" s="195">
        <f t="shared" si="2"/>
        <v>0</v>
      </c>
      <c r="Q135" s="195">
        <f t="shared" si="3"/>
        <v>0</v>
      </c>
      <c r="R135" s="195">
        <f t="shared" si="4"/>
        <v>0</v>
      </c>
      <c r="S135" s="191"/>
      <c r="T135" s="196">
        <f t="shared" si="5"/>
        <v>0</v>
      </c>
      <c r="U135" s="196">
        <v>0</v>
      </c>
      <c r="V135" s="196">
        <f t="shared" si="6"/>
        <v>0</v>
      </c>
      <c r="W135" s="196">
        <v>0</v>
      </c>
      <c r="X135" s="197">
        <f t="shared" si="7"/>
        <v>0</v>
      </c>
      <c r="Y135" s="29"/>
      <c r="Z135" s="29"/>
      <c r="AA135" s="29"/>
      <c r="AB135" s="29"/>
      <c r="AC135" s="29"/>
      <c r="AD135" s="29"/>
      <c r="AE135" s="29"/>
      <c r="AR135" s="171" t="s">
        <v>143</v>
      </c>
      <c r="AT135" s="171" t="s">
        <v>139</v>
      </c>
      <c r="AU135" s="171" t="s">
        <v>91</v>
      </c>
      <c r="AY135" s="14" t="s">
        <v>136</v>
      </c>
      <c r="BE135" s="172">
        <f t="shared" si="8"/>
        <v>0</v>
      </c>
      <c r="BF135" s="172">
        <f t="shared" si="9"/>
        <v>0</v>
      </c>
      <c r="BG135" s="172">
        <f t="shared" si="10"/>
        <v>0</v>
      </c>
      <c r="BH135" s="172">
        <f t="shared" si="11"/>
        <v>0</v>
      </c>
      <c r="BI135" s="172">
        <f t="shared" si="12"/>
        <v>0</v>
      </c>
      <c r="BJ135" s="14" t="s">
        <v>91</v>
      </c>
      <c r="BK135" s="172">
        <f t="shared" si="13"/>
        <v>0</v>
      </c>
      <c r="BL135" s="14" t="s">
        <v>143</v>
      </c>
      <c r="BM135" s="171" t="s">
        <v>523</v>
      </c>
    </row>
    <row r="136" spans="1:65" s="2" customFormat="1" ht="6.95" customHeight="1">
      <c r="A136" s="29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30"/>
      <c r="N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</row>
  </sheetData>
  <autoFilter ref="C121:L135" xr:uid="{00000000-0009-0000-0000-000004000000}"/>
  <mergeCells count="12">
    <mergeCell ref="E114:H114"/>
    <mergeCell ref="M2:Z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9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43" t="s">
        <v>6</v>
      </c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T2" s="14" t="s">
        <v>100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77</v>
      </c>
    </row>
    <row r="4" spans="1:46" s="1" customFormat="1" ht="24.95" customHeight="1">
      <c r="B4" s="17"/>
      <c r="D4" s="18" t="s">
        <v>101</v>
      </c>
      <c r="M4" s="17"/>
      <c r="N4" s="101" t="s">
        <v>10</v>
      </c>
      <c r="AT4" s="14" t="s">
        <v>3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24" t="s">
        <v>16</v>
      </c>
      <c r="M6" s="17"/>
    </row>
    <row r="7" spans="1:46" s="1" customFormat="1" ht="16.5" customHeight="1">
      <c r="B7" s="17"/>
      <c r="E7" s="244" t="str">
        <f>'Rekapitulácia stavby'!K6</f>
        <v>Budova Technických služieb v meste Kremnica</v>
      </c>
      <c r="F7" s="245"/>
      <c r="G7" s="245"/>
      <c r="H7" s="245"/>
      <c r="M7" s="17"/>
    </row>
    <row r="8" spans="1:46" s="2" customFormat="1" ht="12" customHeight="1">
      <c r="A8" s="29"/>
      <c r="B8" s="30"/>
      <c r="C8" s="29"/>
      <c r="D8" s="24" t="s">
        <v>102</v>
      </c>
      <c r="E8" s="29"/>
      <c r="F8" s="29"/>
      <c r="G8" s="29"/>
      <c r="H8" s="29"/>
      <c r="I8" s="29"/>
      <c r="J8" s="29"/>
      <c r="K8" s="29"/>
      <c r="L8" s="29"/>
      <c r="M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8" t="s">
        <v>524</v>
      </c>
      <c r="F9" s="246"/>
      <c r="G9" s="246"/>
      <c r="H9" s="246"/>
      <c r="I9" s="29"/>
      <c r="J9" s="29"/>
      <c r="K9" s="29"/>
      <c r="L9" s="29"/>
      <c r="M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29"/>
      <c r="M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5">
        <f>'Rekapitulácia stavby'!AN8</f>
        <v>44602</v>
      </c>
      <c r="K12" s="29"/>
      <c r="L12" s="29"/>
      <c r="M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29"/>
      <c r="M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29"/>
      <c r="M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29"/>
      <c r="M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47" t="str">
        <f>'Rekapitulácia stavby'!E14</f>
        <v>Vyplň údaj</v>
      </c>
      <c r="F18" s="224"/>
      <c r="G18" s="224"/>
      <c r="H18" s="224"/>
      <c r="I18" s="24" t="s">
        <v>26</v>
      </c>
      <c r="J18" s="25" t="str">
        <f>'Rekapitulácia stavby'!AN14</f>
        <v>Vyplň údaj</v>
      </c>
      <c r="K18" s="29"/>
      <c r="L18" s="29"/>
      <c r="M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29"/>
      <c r="M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29"/>
      <c r="M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29"/>
      <c r="M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32</v>
      </c>
      <c r="F24" s="29"/>
      <c r="G24" s="29"/>
      <c r="H24" s="29"/>
      <c r="I24" s="24" t="s">
        <v>26</v>
      </c>
      <c r="J24" s="22" t="s">
        <v>1</v>
      </c>
      <c r="K24" s="29"/>
      <c r="L24" s="29"/>
      <c r="M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29"/>
      <c r="M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102"/>
      <c r="B27" s="103"/>
      <c r="C27" s="102"/>
      <c r="D27" s="102"/>
      <c r="E27" s="229" t="s">
        <v>1</v>
      </c>
      <c r="F27" s="229"/>
      <c r="G27" s="229"/>
      <c r="H27" s="229"/>
      <c r="I27" s="102"/>
      <c r="J27" s="102"/>
      <c r="K27" s="102"/>
      <c r="L27" s="102"/>
      <c r="M27" s="104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66"/>
      <c r="M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.75">
      <c r="A30" s="29"/>
      <c r="B30" s="30"/>
      <c r="C30" s="29"/>
      <c r="D30" s="29"/>
      <c r="E30" s="24" t="s">
        <v>104</v>
      </c>
      <c r="F30" s="29"/>
      <c r="G30" s="29"/>
      <c r="H30" s="29"/>
      <c r="I30" s="29"/>
      <c r="J30" s="29"/>
      <c r="K30" s="105">
        <f>I96</f>
        <v>0</v>
      </c>
      <c r="L30" s="29"/>
      <c r="M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2.75">
      <c r="A31" s="29"/>
      <c r="B31" s="30"/>
      <c r="C31" s="29"/>
      <c r="D31" s="29"/>
      <c r="E31" s="24" t="s">
        <v>105</v>
      </c>
      <c r="F31" s="29"/>
      <c r="G31" s="29"/>
      <c r="H31" s="29"/>
      <c r="I31" s="29"/>
      <c r="J31" s="29"/>
      <c r="K31" s="105">
        <f>J96</f>
        <v>0</v>
      </c>
      <c r="L31" s="29"/>
      <c r="M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6" t="s">
        <v>35</v>
      </c>
      <c r="E32" s="29"/>
      <c r="F32" s="29"/>
      <c r="G32" s="29"/>
      <c r="H32" s="29"/>
      <c r="I32" s="29"/>
      <c r="J32" s="29"/>
      <c r="K32" s="71">
        <f>ROUND(K121, 2)</f>
        <v>0</v>
      </c>
      <c r="L32" s="29"/>
      <c r="M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6"/>
      <c r="E33" s="66"/>
      <c r="F33" s="66"/>
      <c r="G33" s="66"/>
      <c r="H33" s="66"/>
      <c r="I33" s="66"/>
      <c r="J33" s="66"/>
      <c r="K33" s="66"/>
      <c r="L33" s="66"/>
      <c r="M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37</v>
      </c>
      <c r="G34" s="29"/>
      <c r="H34" s="29"/>
      <c r="I34" s="33" t="s">
        <v>36</v>
      </c>
      <c r="J34" s="29"/>
      <c r="K34" s="33" t="s">
        <v>38</v>
      </c>
      <c r="L34" s="29"/>
      <c r="M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7" t="s">
        <v>39</v>
      </c>
      <c r="E35" s="35" t="s">
        <v>40</v>
      </c>
      <c r="F35" s="108">
        <f>ROUND((SUM(BE121:BE195)),  2)</f>
        <v>0</v>
      </c>
      <c r="G35" s="109"/>
      <c r="H35" s="109"/>
      <c r="I35" s="110">
        <v>0.2</v>
      </c>
      <c r="J35" s="109"/>
      <c r="K35" s="108">
        <f>ROUND(((SUM(BE121:BE195))*I35),  2)</f>
        <v>0</v>
      </c>
      <c r="L35" s="29"/>
      <c r="M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35" t="s">
        <v>41</v>
      </c>
      <c r="F36" s="108">
        <f>ROUND((SUM(BF121:BF195)),  2)</f>
        <v>0</v>
      </c>
      <c r="G36" s="109"/>
      <c r="H36" s="109"/>
      <c r="I36" s="110">
        <v>0.2</v>
      </c>
      <c r="J36" s="109"/>
      <c r="K36" s="108">
        <f>ROUND(((SUM(BF121:BF195))*I36),  2)</f>
        <v>0</v>
      </c>
      <c r="L36" s="29"/>
      <c r="M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42</v>
      </c>
      <c r="F37" s="105">
        <f>ROUND((SUM(BG121:BG195)),  2)</f>
        <v>0</v>
      </c>
      <c r="G37" s="29"/>
      <c r="H37" s="29"/>
      <c r="I37" s="111">
        <v>0.2</v>
      </c>
      <c r="J37" s="29"/>
      <c r="K37" s="105">
        <f>0</f>
        <v>0</v>
      </c>
      <c r="L37" s="29"/>
      <c r="M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43</v>
      </c>
      <c r="F38" s="105">
        <f>ROUND((SUM(BH121:BH195)),  2)</f>
        <v>0</v>
      </c>
      <c r="G38" s="29"/>
      <c r="H38" s="29"/>
      <c r="I38" s="111">
        <v>0.2</v>
      </c>
      <c r="J38" s="29"/>
      <c r="K38" s="105">
        <f>0</f>
        <v>0</v>
      </c>
      <c r="L38" s="29"/>
      <c r="M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35" t="s">
        <v>44</v>
      </c>
      <c r="F39" s="108">
        <f>ROUND((SUM(BI121:BI195)),  2)</f>
        <v>0</v>
      </c>
      <c r="G39" s="109"/>
      <c r="H39" s="109"/>
      <c r="I39" s="110">
        <v>0</v>
      </c>
      <c r="J39" s="109"/>
      <c r="K39" s="108">
        <f>0</f>
        <v>0</v>
      </c>
      <c r="L39" s="29"/>
      <c r="M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12"/>
      <c r="D41" s="113" t="s">
        <v>45</v>
      </c>
      <c r="E41" s="60"/>
      <c r="F41" s="60"/>
      <c r="G41" s="114" t="s">
        <v>46</v>
      </c>
      <c r="H41" s="115" t="s">
        <v>47</v>
      </c>
      <c r="I41" s="60"/>
      <c r="J41" s="60"/>
      <c r="K41" s="116">
        <f>SUM(K32:K39)</f>
        <v>0</v>
      </c>
      <c r="L41" s="117"/>
      <c r="M41" s="42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42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M43" s="17"/>
    </row>
    <row r="44" spans="1:31" s="1" customFormat="1" ht="14.45" customHeight="1">
      <c r="B44" s="17"/>
      <c r="M44" s="17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4"/>
      <c r="M50" s="42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29"/>
      <c r="B61" s="30"/>
      <c r="C61" s="29"/>
      <c r="D61" s="45" t="s">
        <v>50</v>
      </c>
      <c r="E61" s="32"/>
      <c r="F61" s="118" t="s">
        <v>51</v>
      </c>
      <c r="G61" s="45" t="s">
        <v>50</v>
      </c>
      <c r="H61" s="32"/>
      <c r="I61" s="32"/>
      <c r="J61" s="119" t="s">
        <v>51</v>
      </c>
      <c r="K61" s="32"/>
      <c r="L61" s="32"/>
      <c r="M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29"/>
      <c r="B65" s="30"/>
      <c r="C65" s="29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6"/>
      <c r="M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29"/>
      <c r="B76" s="30"/>
      <c r="C76" s="29"/>
      <c r="D76" s="45" t="s">
        <v>50</v>
      </c>
      <c r="E76" s="32"/>
      <c r="F76" s="118" t="s">
        <v>51</v>
      </c>
      <c r="G76" s="45" t="s">
        <v>50</v>
      </c>
      <c r="H76" s="32"/>
      <c r="I76" s="32"/>
      <c r="J76" s="119" t="s">
        <v>51</v>
      </c>
      <c r="K76" s="32"/>
      <c r="L76" s="32"/>
      <c r="M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106</v>
      </c>
      <c r="D82" s="29"/>
      <c r="E82" s="29"/>
      <c r="F82" s="29"/>
      <c r="G82" s="29"/>
      <c r="H82" s="29"/>
      <c r="I82" s="29"/>
      <c r="J82" s="29"/>
      <c r="K82" s="29"/>
      <c r="L82" s="29"/>
      <c r="M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29"/>
      <c r="M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44" t="str">
        <f>E7</f>
        <v>Budova Technických služieb v meste Kremnica</v>
      </c>
      <c r="F85" s="245"/>
      <c r="G85" s="245"/>
      <c r="H85" s="245"/>
      <c r="I85" s="29"/>
      <c r="J85" s="29"/>
      <c r="K85" s="29"/>
      <c r="L85" s="29"/>
      <c r="M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102</v>
      </c>
      <c r="D86" s="29"/>
      <c r="E86" s="29"/>
      <c r="F86" s="29"/>
      <c r="G86" s="29"/>
      <c r="H86" s="29"/>
      <c r="I86" s="29"/>
      <c r="J86" s="29"/>
      <c r="K86" s="29"/>
      <c r="L86" s="29"/>
      <c r="M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98" t="str">
        <f>E9</f>
        <v>SV - Umelé osvetlenie, vnútorné silové rozvody</v>
      </c>
      <c r="F87" s="246"/>
      <c r="G87" s="246"/>
      <c r="H87" s="246"/>
      <c r="I87" s="29"/>
      <c r="J87" s="29"/>
      <c r="K87" s="29"/>
      <c r="L87" s="29"/>
      <c r="M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>k. ú. Kremnica, parc. číslo: C-KN 168/1</v>
      </c>
      <c r="G89" s="29"/>
      <c r="H89" s="29"/>
      <c r="I89" s="24" t="s">
        <v>22</v>
      </c>
      <c r="J89" s="55">
        <f>IF(J12="","",J12)</f>
        <v>44602</v>
      </c>
      <c r="K89" s="29"/>
      <c r="L89" s="29"/>
      <c r="M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>Mesto Kremnica, Štefánikovo námestie 1/1, 96701, K</v>
      </c>
      <c r="G91" s="29"/>
      <c r="H91" s="29"/>
      <c r="I91" s="24" t="s">
        <v>29</v>
      </c>
      <c r="J91" s="27" t="str">
        <f>E21</f>
        <v>Ing. Ľubomír Gecík</v>
      </c>
      <c r="K91" s="29"/>
      <c r="L91" s="29"/>
      <c r="M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Brightsol s. r. o.</v>
      </c>
      <c r="K92" s="29"/>
      <c r="L92" s="29"/>
      <c r="M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20" t="s">
        <v>107</v>
      </c>
      <c r="D94" s="112"/>
      <c r="E94" s="112"/>
      <c r="F94" s="112"/>
      <c r="G94" s="112"/>
      <c r="H94" s="112"/>
      <c r="I94" s="121" t="s">
        <v>108</v>
      </c>
      <c r="J94" s="121" t="s">
        <v>109</v>
      </c>
      <c r="K94" s="121" t="s">
        <v>110</v>
      </c>
      <c r="L94" s="112"/>
      <c r="M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111</v>
      </c>
      <c r="D96" s="29"/>
      <c r="E96" s="29"/>
      <c r="F96" s="29"/>
      <c r="G96" s="29"/>
      <c r="H96" s="29"/>
      <c r="I96" s="71">
        <f t="shared" ref="I96:J98" si="0">Q121</f>
        <v>0</v>
      </c>
      <c r="J96" s="71">
        <f t="shared" si="0"/>
        <v>0</v>
      </c>
      <c r="K96" s="71">
        <f>K121</f>
        <v>0</v>
      </c>
      <c r="L96" s="29"/>
      <c r="M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5" customHeight="1">
      <c r="B97" s="123"/>
      <c r="D97" s="124" t="s">
        <v>328</v>
      </c>
      <c r="E97" s="125"/>
      <c r="F97" s="125"/>
      <c r="G97" s="125"/>
      <c r="H97" s="125"/>
      <c r="I97" s="126">
        <f t="shared" si="0"/>
        <v>0</v>
      </c>
      <c r="J97" s="126">
        <f t="shared" si="0"/>
        <v>0</v>
      </c>
      <c r="K97" s="126">
        <f>K122</f>
        <v>0</v>
      </c>
      <c r="M97" s="123"/>
    </row>
    <row r="98" spans="1:31" s="10" customFormat="1" ht="19.899999999999999" customHeight="1">
      <c r="B98" s="127"/>
      <c r="D98" s="128" t="s">
        <v>329</v>
      </c>
      <c r="E98" s="129"/>
      <c r="F98" s="129"/>
      <c r="G98" s="129"/>
      <c r="H98" s="129"/>
      <c r="I98" s="130">
        <f t="shared" si="0"/>
        <v>0</v>
      </c>
      <c r="J98" s="130">
        <f t="shared" si="0"/>
        <v>0</v>
      </c>
      <c r="K98" s="130">
        <f>K123</f>
        <v>0</v>
      </c>
      <c r="M98" s="127"/>
    </row>
    <row r="99" spans="1:31" s="9" customFormat="1" ht="24.95" customHeight="1">
      <c r="B99" s="123"/>
      <c r="D99" s="124" t="s">
        <v>113</v>
      </c>
      <c r="E99" s="125"/>
      <c r="F99" s="125"/>
      <c r="G99" s="125"/>
      <c r="H99" s="125"/>
      <c r="I99" s="126">
        <f>Q126</f>
        <v>0</v>
      </c>
      <c r="J99" s="126">
        <f>R126</f>
        <v>0</v>
      </c>
      <c r="K99" s="126">
        <f>K126</f>
        <v>0</v>
      </c>
      <c r="M99" s="123"/>
    </row>
    <row r="100" spans="1:31" s="10" customFormat="1" ht="19.899999999999999" customHeight="1">
      <c r="B100" s="127"/>
      <c r="D100" s="128" t="s">
        <v>114</v>
      </c>
      <c r="E100" s="129"/>
      <c r="F100" s="129"/>
      <c r="G100" s="129"/>
      <c r="H100" s="129"/>
      <c r="I100" s="130">
        <f>Q127</f>
        <v>0</v>
      </c>
      <c r="J100" s="130">
        <f>R127</f>
        <v>0</v>
      </c>
      <c r="K100" s="130">
        <f>K127</f>
        <v>0</v>
      </c>
      <c r="M100" s="127"/>
    </row>
    <row r="101" spans="1:31" s="10" customFormat="1" ht="19.899999999999999" customHeight="1">
      <c r="B101" s="127"/>
      <c r="D101" s="128" t="s">
        <v>115</v>
      </c>
      <c r="E101" s="129"/>
      <c r="F101" s="129"/>
      <c r="G101" s="129"/>
      <c r="H101" s="129"/>
      <c r="I101" s="130">
        <f>Q194</f>
        <v>0</v>
      </c>
      <c r="J101" s="130">
        <f>R194</f>
        <v>0</v>
      </c>
      <c r="K101" s="130">
        <f>K194</f>
        <v>0</v>
      </c>
      <c r="M101" s="127"/>
    </row>
    <row r="102" spans="1:31" s="2" customFormat="1" ht="21.75" customHeight="1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42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6.95" customHeight="1">
      <c r="A103" s="29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31" s="2" customFormat="1" ht="6.95" customHeight="1">
      <c r="A107" s="29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24.95" customHeight="1">
      <c r="A108" s="29"/>
      <c r="B108" s="30"/>
      <c r="C108" s="18" t="s">
        <v>117</v>
      </c>
      <c r="D108" s="29"/>
      <c r="E108" s="29"/>
      <c r="F108" s="29"/>
      <c r="G108" s="29"/>
      <c r="H108" s="29"/>
      <c r="I108" s="29"/>
      <c r="J108" s="29"/>
      <c r="K108" s="29"/>
      <c r="L108" s="29"/>
      <c r="M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16</v>
      </c>
      <c r="D110" s="29"/>
      <c r="E110" s="29"/>
      <c r="F110" s="29"/>
      <c r="G110" s="29"/>
      <c r="H110" s="29"/>
      <c r="I110" s="29"/>
      <c r="J110" s="29"/>
      <c r="K110" s="29"/>
      <c r="L110" s="29"/>
      <c r="M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244" t="str">
        <f>E7</f>
        <v>Budova Technických služieb v meste Kremnica</v>
      </c>
      <c r="F111" s="245"/>
      <c r="G111" s="245"/>
      <c r="H111" s="245"/>
      <c r="I111" s="29"/>
      <c r="J111" s="29"/>
      <c r="K111" s="29"/>
      <c r="L111" s="29"/>
      <c r="M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102</v>
      </c>
      <c r="D112" s="29"/>
      <c r="E112" s="29"/>
      <c r="F112" s="29"/>
      <c r="G112" s="29"/>
      <c r="H112" s="29"/>
      <c r="I112" s="29"/>
      <c r="J112" s="29"/>
      <c r="K112" s="29"/>
      <c r="L112" s="29"/>
      <c r="M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198" t="str">
        <f>E9</f>
        <v>SV - Umelé osvetlenie, vnútorné silové rozvody</v>
      </c>
      <c r="F113" s="246"/>
      <c r="G113" s="246"/>
      <c r="H113" s="246"/>
      <c r="I113" s="29"/>
      <c r="J113" s="29"/>
      <c r="K113" s="29"/>
      <c r="L113" s="29"/>
      <c r="M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20</v>
      </c>
      <c r="D115" s="29"/>
      <c r="E115" s="29"/>
      <c r="F115" s="22" t="str">
        <f>F12</f>
        <v>k. ú. Kremnica, parc. číslo: C-KN 168/1</v>
      </c>
      <c r="G115" s="29"/>
      <c r="H115" s="29"/>
      <c r="I115" s="24" t="s">
        <v>22</v>
      </c>
      <c r="J115" s="55">
        <f>IF(J12="","",J12)</f>
        <v>44602</v>
      </c>
      <c r="K115" s="29"/>
      <c r="L115" s="29"/>
      <c r="M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23</v>
      </c>
      <c r="D117" s="29"/>
      <c r="E117" s="29"/>
      <c r="F117" s="22" t="str">
        <f>E15</f>
        <v>Mesto Kremnica, Štefánikovo námestie 1/1, 96701, K</v>
      </c>
      <c r="G117" s="29"/>
      <c r="H117" s="29"/>
      <c r="I117" s="24" t="s">
        <v>29</v>
      </c>
      <c r="J117" s="27" t="str">
        <f>E21</f>
        <v>Ing. Ľubomír Gecík</v>
      </c>
      <c r="K117" s="29"/>
      <c r="L117" s="29"/>
      <c r="M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27</v>
      </c>
      <c r="D118" s="29"/>
      <c r="E118" s="29"/>
      <c r="F118" s="22" t="str">
        <f>IF(E18="","",E18)</f>
        <v>Vyplň údaj</v>
      </c>
      <c r="G118" s="29"/>
      <c r="H118" s="29"/>
      <c r="I118" s="24" t="s">
        <v>31</v>
      </c>
      <c r="J118" s="27" t="str">
        <f>E24</f>
        <v>Brightsol s. r. o.</v>
      </c>
      <c r="K118" s="29"/>
      <c r="L118" s="29"/>
      <c r="M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0.3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11" customFormat="1" ht="29.25" customHeight="1">
      <c r="A120" s="131"/>
      <c r="B120" s="132"/>
      <c r="C120" s="133" t="s">
        <v>118</v>
      </c>
      <c r="D120" s="134" t="s">
        <v>60</v>
      </c>
      <c r="E120" s="134" t="s">
        <v>56</v>
      </c>
      <c r="F120" s="134" t="s">
        <v>57</v>
      </c>
      <c r="G120" s="134" t="s">
        <v>119</v>
      </c>
      <c r="H120" s="134" t="s">
        <v>120</v>
      </c>
      <c r="I120" s="134" t="s">
        <v>121</v>
      </c>
      <c r="J120" s="134" t="s">
        <v>122</v>
      </c>
      <c r="K120" s="135" t="s">
        <v>110</v>
      </c>
      <c r="L120" s="136" t="s">
        <v>123</v>
      </c>
      <c r="M120" s="137"/>
      <c r="N120" s="62" t="s">
        <v>1</v>
      </c>
      <c r="O120" s="63" t="s">
        <v>39</v>
      </c>
      <c r="P120" s="63" t="s">
        <v>124</v>
      </c>
      <c r="Q120" s="63" t="s">
        <v>125</v>
      </c>
      <c r="R120" s="63" t="s">
        <v>126</v>
      </c>
      <c r="S120" s="63" t="s">
        <v>127</v>
      </c>
      <c r="T120" s="63" t="s">
        <v>128</v>
      </c>
      <c r="U120" s="63" t="s">
        <v>129</v>
      </c>
      <c r="V120" s="63" t="s">
        <v>130</v>
      </c>
      <c r="W120" s="63" t="s">
        <v>131</v>
      </c>
      <c r="X120" s="64" t="s">
        <v>132</v>
      </c>
      <c r="Y120" s="131"/>
      <c r="Z120" s="131"/>
      <c r="AA120" s="131"/>
      <c r="AB120" s="131"/>
      <c r="AC120" s="131"/>
      <c r="AD120" s="131"/>
      <c r="AE120" s="131"/>
    </row>
    <row r="121" spans="1:65" s="2" customFormat="1" ht="22.9" customHeight="1">
      <c r="A121" s="29"/>
      <c r="B121" s="30"/>
      <c r="C121" s="69" t="s">
        <v>111</v>
      </c>
      <c r="D121" s="29"/>
      <c r="E121" s="29"/>
      <c r="F121" s="29"/>
      <c r="G121" s="29"/>
      <c r="H121" s="29"/>
      <c r="I121" s="29"/>
      <c r="J121" s="29"/>
      <c r="K121" s="138">
        <f>BK121</f>
        <v>0</v>
      </c>
      <c r="L121" s="29"/>
      <c r="M121" s="30"/>
      <c r="N121" s="65"/>
      <c r="O121" s="56"/>
      <c r="P121" s="66"/>
      <c r="Q121" s="139">
        <f>Q122+Q126</f>
        <v>0</v>
      </c>
      <c r="R121" s="139">
        <f>R122+R126</f>
        <v>0</v>
      </c>
      <c r="S121" s="66"/>
      <c r="T121" s="140">
        <f>T122+T126</f>
        <v>0</v>
      </c>
      <c r="U121" s="66"/>
      <c r="V121" s="140">
        <f>V122+V126</f>
        <v>5.5789999999999999E-2</v>
      </c>
      <c r="W121" s="66"/>
      <c r="X121" s="141">
        <f>X122+X126</f>
        <v>3.0000000000000001E-3</v>
      </c>
      <c r="Y121" s="29"/>
      <c r="Z121" s="29"/>
      <c r="AA121" s="29"/>
      <c r="AB121" s="29"/>
      <c r="AC121" s="29"/>
      <c r="AD121" s="29"/>
      <c r="AE121" s="29"/>
      <c r="AT121" s="14" t="s">
        <v>76</v>
      </c>
      <c r="AU121" s="14" t="s">
        <v>112</v>
      </c>
      <c r="BK121" s="142">
        <f>BK122+BK126</f>
        <v>0</v>
      </c>
    </row>
    <row r="122" spans="1:65" s="12" customFormat="1" ht="25.9" customHeight="1">
      <c r="B122" s="143"/>
      <c r="D122" s="144" t="s">
        <v>76</v>
      </c>
      <c r="E122" s="145" t="s">
        <v>330</v>
      </c>
      <c r="F122" s="145" t="s">
        <v>331</v>
      </c>
      <c r="I122" s="146"/>
      <c r="J122" s="146"/>
      <c r="K122" s="147">
        <f>BK122</f>
        <v>0</v>
      </c>
      <c r="M122" s="143"/>
      <c r="N122" s="148"/>
      <c r="O122" s="149"/>
      <c r="P122" s="149"/>
      <c r="Q122" s="150">
        <f>Q123</f>
        <v>0</v>
      </c>
      <c r="R122" s="150">
        <f>R123</f>
        <v>0</v>
      </c>
      <c r="S122" s="149"/>
      <c r="T122" s="151">
        <f>T123</f>
        <v>0</v>
      </c>
      <c r="U122" s="149"/>
      <c r="V122" s="151">
        <f>V123</f>
        <v>1.5E-3</v>
      </c>
      <c r="W122" s="149"/>
      <c r="X122" s="152">
        <f>X123</f>
        <v>3.0000000000000001E-3</v>
      </c>
      <c r="AR122" s="144" t="s">
        <v>85</v>
      </c>
      <c r="AT122" s="153" t="s">
        <v>76</v>
      </c>
      <c r="AU122" s="153" t="s">
        <v>77</v>
      </c>
      <c r="AY122" s="144" t="s">
        <v>136</v>
      </c>
      <c r="BK122" s="154">
        <f>BK123</f>
        <v>0</v>
      </c>
    </row>
    <row r="123" spans="1:65" s="12" customFormat="1" ht="22.9" customHeight="1">
      <c r="B123" s="143"/>
      <c r="D123" s="144" t="s">
        <v>76</v>
      </c>
      <c r="E123" s="155" t="s">
        <v>172</v>
      </c>
      <c r="F123" s="155" t="s">
        <v>332</v>
      </c>
      <c r="I123" s="146"/>
      <c r="J123" s="146"/>
      <c r="K123" s="156">
        <f>BK123</f>
        <v>0</v>
      </c>
      <c r="M123" s="143"/>
      <c r="N123" s="148"/>
      <c r="O123" s="149"/>
      <c r="P123" s="149"/>
      <c r="Q123" s="150">
        <f>SUM(Q124:Q125)</f>
        <v>0</v>
      </c>
      <c r="R123" s="150">
        <f>SUM(R124:R125)</f>
        <v>0</v>
      </c>
      <c r="S123" s="149"/>
      <c r="T123" s="151">
        <f>SUM(T124:T125)</f>
        <v>0</v>
      </c>
      <c r="U123" s="149"/>
      <c r="V123" s="151">
        <f>SUM(V124:V125)</f>
        <v>1.5E-3</v>
      </c>
      <c r="W123" s="149"/>
      <c r="X123" s="152">
        <f>SUM(X124:X125)</f>
        <v>3.0000000000000001E-3</v>
      </c>
      <c r="AR123" s="144" t="s">
        <v>85</v>
      </c>
      <c r="AT123" s="153" t="s">
        <v>76</v>
      </c>
      <c r="AU123" s="153" t="s">
        <v>85</v>
      </c>
      <c r="AY123" s="144" t="s">
        <v>136</v>
      </c>
      <c r="BK123" s="154">
        <f>SUM(BK124:BK125)</f>
        <v>0</v>
      </c>
    </row>
    <row r="124" spans="1:65" s="2" customFormat="1" ht="21.75" customHeight="1">
      <c r="A124" s="29"/>
      <c r="B124" s="157"/>
      <c r="C124" s="158" t="s">
        <v>85</v>
      </c>
      <c r="D124" s="158" t="s">
        <v>139</v>
      </c>
      <c r="E124" s="159" t="s">
        <v>525</v>
      </c>
      <c r="F124" s="160" t="s">
        <v>526</v>
      </c>
      <c r="G124" s="161" t="s">
        <v>339</v>
      </c>
      <c r="H124" s="162">
        <v>150</v>
      </c>
      <c r="I124" s="163"/>
      <c r="J124" s="163"/>
      <c r="K124" s="164">
        <f>ROUND(P124*H124,2)</f>
        <v>0</v>
      </c>
      <c r="L124" s="165"/>
      <c r="M124" s="30"/>
      <c r="N124" s="166" t="s">
        <v>1</v>
      </c>
      <c r="O124" s="167" t="s">
        <v>41</v>
      </c>
      <c r="P124" s="168">
        <f>I124+J124</f>
        <v>0</v>
      </c>
      <c r="Q124" s="168">
        <f>ROUND(I124*H124,2)</f>
        <v>0</v>
      </c>
      <c r="R124" s="168">
        <f>ROUND(J124*H124,2)</f>
        <v>0</v>
      </c>
      <c r="S124" s="58"/>
      <c r="T124" s="169">
        <f>S124*H124</f>
        <v>0</v>
      </c>
      <c r="U124" s="169">
        <v>1.0000000000000001E-5</v>
      </c>
      <c r="V124" s="169">
        <f>U124*H124</f>
        <v>1.5E-3</v>
      </c>
      <c r="W124" s="169">
        <v>2.0000000000000002E-5</v>
      </c>
      <c r="X124" s="170">
        <f>W124*H124</f>
        <v>3.0000000000000001E-3</v>
      </c>
      <c r="Y124" s="29"/>
      <c r="Z124" s="29"/>
      <c r="AA124" s="29"/>
      <c r="AB124" s="29"/>
      <c r="AC124" s="29"/>
      <c r="AD124" s="29"/>
      <c r="AE124" s="29"/>
      <c r="AR124" s="171" t="s">
        <v>152</v>
      </c>
      <c r="AT124" s="171" t="s">
        <v>139</v>
      </c>
      <c r="AU124" s="171" t="s">
        <v>91</v>
      </c>
      <c r="AY124" s="14" t="s">
        <v>136</v>
      </c>
      <c r="BE124" s="172">
        <f>IF(O124="základná",K124,0)</f>
        <v>0</v>
      </c>
      <c r="BF124" s="172">
        <f>IF(O124="znížená",K124,0)</f>
        <v>0</v>
      </c>
      <c r="BG124" s="172">
        <f>IF(O124="zákl. prenesená",K124,0)</f>
        <v>0</v>
      </c>
      <c r="BH124" s="172">
        <f>IF(O124="zníž. prenesená",K124,0)</f>
        <v>0</v>
      </c>
      <c r="BI124" s="172">
        <f>IF(O124="nulová",K124,0)</f>
        <v>0</v>
      </c>
      <c r="BJ124" s="14" t="s">
        <v>91</v>
      </c>
      <c r="BK124" s="172">
        <f>ROUND(P124*H124,2)</f>
        <v>0</v>
      </c>
      <c r="BL124" s="14" t="s">
        <v>152</v>
      </c>
      <c r="BM124" s="171" t="s">
        <v>527</v>
      </c>
    </row>
    <row r="125" spans="1:65" s="2" customFormat="1" ht="21.75" customHeight="1">
      <c r="A125" s="29"/>
      <c r="B125" s="157"/>
      <c r="C125" s="158" t="s">
        <v>91</v>
      </c>
      <c r="D125" s="158" t="s">
        <v>139</v>
      </c>
      <c r="E125" s="159" t="s">
        <v>528</v>
      </c>
      <c r="F125" s="160" t="s">
        <v>529</v>
      </c>
      <c r="G125" s="161" t="s">
        <v>530</v>
      </c>
      <c r="H125" s="162">
        <v>0.5</v>
      </c>
      <c r="I125" s="163"/>
      <c r="J125" s="163"/>
      <c r="K125" s="164">
        <f>ROUND(P125*H125,2)</f>
        <v>0</v>
      </c>
      <c r="L125" s="165"/>
      <c r="M125" s="30"/>
      <c r="N125" s="166" t="s">
        <v>1</v>
      </c>
      <c r="O125" s="167" t="s">
        <v>41</v>
      </c>
      <c r="P125" s="168">
        <f>I125+J125</f>
        <v>0</v>
      </c>
      <c r="Q125" s="168">
        <f>ROUND(I125*H125,2)</f>
        <v>0</v>
      </c>
      <c r="R125" s="168">
        <f>ROUND(J125*H125,2)</f>
        <v>0</v>
      </c>
      <c r="S125" s="58"/>
      <c r="T125" s="169">
        <f>S125*H125</f>
        <v>0</v>
      </c>
      <c r="U125" s="169">
        <v>0</v>
      </c>
      <c r="V125" s="169">
        <f>U125*H125</f>
        <v>0</v>
      </c>
      <c r="W125" s="169">
        <v>0</v>
      </c>
      <c r="X125" s="170">
        <f>W125*H125</f>
        <v>0</v>
      </c>
      <c r="Y125" s="29"/>
      <c r="Z125" s="29"/>
      <c r="AA125" s="29"/>
      <c r="AB125" s="29"/>
      <c r="AC125" s="29"/>
      <c r="AD125" s="29"/>
      <c r="AE125" s="29"/>
      <c r="AR125" s="171" t="s">
        <v>152</v>
      </c>
      <c r="AT125" s="171" t="s">
        <v>139</v>
      </c>
      <c r="AU125" s="171" t="s">
        <v>91</v>
      </c>
      <c r="AY125" s="14" t="s">
        <v>136</v>
      </c>
      <c r="BE125" s="172">
        <f>IF(O125="základná",K125,0)</f>
        <v>0</v>
      </c>
      <c r="BF125" s="172">
        <f>IF(O125="znížená",K125,0)</f>
        <v>0</v>
      </c>
      <c r="BG125" s="172">
        <f>IF(O125="zákl. prenesená",K125,0)</f>
        <v>0</v>
      </c>
      <c r="BH125" s="172">
        <f>IF(O125="zníž. prenesená",K125,0)</f>
        <v>0</v>
      </c>
      <c r="BI125" s="172">
        <f>IF(O125="nulová",K125,0)</f>
        <v>0</v>
      </c>
      <c r="BJ125" s="14" t="s">
        <v>91</v>
      </c>
      <c r="BK125" s="172">
        <f>ROUND(P125*H125,2)</f>
        <v>0</v>
      </c>
      <c r="BL125" s="14" t="s">
        <v>152</v>
      </c>
      <c r="BM125" s="171" t="s">
        <v>531</v>
      </c>
    </row>
    <row r="126" spans="1:65" s="12" customFormat="1" ht="25.9" customHeight="1">
      <c r="B126" s="143"/>
      <c r="D126" s="144" t="s">
        <v>76</v>
      </c>
      <c r="E126" s="145" t="s">
        <v>133</v>
      </c>
      <c r="F126" s="145" t="s">
        <v>134</v>
      </c>
      <c r="I126" s="146"/>
      <c r="J126" s="146"/>
      <c r="K126" s="147">
        <f>BK126</f>
        <v>0</v>
      </c>
      <c r="M126" s="143"/>
      <c r="N126" s="148"/>
      <c r="O126" s="149"/>
      <c r="P126" s="149"/>
      <c r="Q126" s="150">
        <f>Q127+Q194</f>
        <v>0</v>
      </c>
      <c r="R126" s="150">
        <f>R127+R194</f>
        <v>0</v>
      </c>
      <c r="S126" s="149"/>
      <c r="T126" s="151">
        <f>T127+T194</f>
        <v>0</v>
      </c>
      <c r="U126" s="149"/>
      <c r="V126" s="151">
        <f>V127+V194</f>
        <v>5.4289999999999998E-2</v>
      </c>
      <c r="W126" s="149"/>
      <c r="X126" s="152">
        <f>X127+X194</f>
        <v>0</v>
      </c>
      <c r="AR126" s="144" t="s">
        <v>135</v>
      </c>
      <c r="AT126" s="153" t="s">
        <v>76</v>
      </c>
      <c r="AU126" s="153" t="s">
        <v>77</v>
      </c>
      <c r="AY126" s="144" t="s">
        <v>136</v>
      </c>
      <c r="BK126" s="154">
        <f>BK127+BK194</f>
        <v>0</v>
      </c>
    </row>
    <row r="127" spans="1:65" s="12" customFormat="1" ht="22.9" customHeight="1">
      <c r="B127" s="143"/>
      <c r="D127" s="144" t="s">
        <v>76</v>
      </c>
      <c r="E127" s="155" t="s">
        <v>137</v>
      </c>
      <c r="F127" s="155" t="s">
        <v>138</v>
      </c>
      <c r="I127" s="146"/>
      <c r="J127" s="146"/>
      <c r="K127" s="156">
        <f>BK127</f>
        <v>0</v>
      </c>
      <c r="M127" s="143"/>
      <c r="N127" s="148"/>
      <c r="O127" s="149"/>
      <c r="P127" s="149"/>
      <c r="Q127" s="150">
        <f>SUM(Q128:Q193)</f>
        <v>0</v>
      </c>
      <c r="R127" s="150">
        <f>SUM(R128:R193)</f>
        <v>0</v>
      </c>
      <c r="S127" s="149"/>
      <c r="T127" s="151">
        <f>SUM(T128:T193)</f>
        <v>0</v>
      </c>
      <c r="U127" s="149"/>
      <c r="V127" s="151">
        <f>SUM(V128:V193)</f>
        <v>5.4289999999999998E-2</v>
      </c>
      <c r="W127" s="149"/>
      <c r="X127" s="152">
        <f>SUM(X128:X193)</f>
        <v>0</v>
      </c>
      <c r="AR127" s="144" t="s">
        <v>135</v>
      </c>
      <c r="AT127" s="153" t="s">
        <v>76</v>
      </c>
      <c r="AU127" s="153" t="s">
        <v>85</v>
      </c>
      <c r="AY127" s="144" t="s">
        <v>136</v>
      </c>
      <c r="BK127" s="154">
        <f>SUM(BK128:BK193)</f>
        <v>0</v>
      </c>
    </row>
    <row r="128" spans="1:65" s="2" customFormat="1" ht="24.2" customHeight="1">
      <c r="A128" s="29"/>
      <c r="B128" s="157"/>
      <c r="C128" s="158" t="s">
        <v>135</v>
      </c>
      <c r="D128" s="158" t="s">
        <v>139</v>
      </c>
      <c r="E128" s="159" t="s">
        <v>532</v>
      </c>
      <c r="F128" s="160" t="s">
        <v>533</v>
      </c>
      <c r="G128" s="161" t="s">
        <v>147</v>
      </c>
      <c r="H128" s="162">
        <v>65</v>
      </c>
      <c r="I128" s="163"/>
      <c r="J128" s="163"/>
      <c r="K128" s="164">
        <f t="shared" ref="K128:K148" si="1">ROUND(P128*H128,2)</f>
        <v>0</v>
      </c>
      <c r="L128" s="165"/>
      <c r="M128" s="30"/>
      <c r="N128" s="166" t="s">
        <v>1</v>
      </c>
      <c r="O128" s="167" t="s">
        <v>41</v>
      </c>
      <c r="P128" s="168">
        <f t="shared" ref="P128:P148" si="2">I128+J128</f>
        <v>0</v>
      </c>
      <c r="Q128" s="168">
        <f t="shared" ref="Q128:Q148" si="3">ROUND(I128*H128,2)</f>
        <v>0</v>
      </c>
      <c r="R128" s="168">
        <f t="shared" ref="R128:R148" si="4">ROUND(J128*H128,2)</f>
        <v>0</v>
      </c>
      <c r="S128" s="58"/>
      <c r="T128" s="169">
        <f t="shared" ref="T128:T148" si="5">S128*H128</f>
        <v>0</v>
      </c>
      <c r="U128" s="169">
        <v>0</v>
      </c>
      <c r="V128" s="169">
        <f t="shared" ref="V128:V148" si="6">U128*H128</f>
        <v>0</v>
      </c>
      <c r="W128" s="169">
        <v>0</v>
      </c>
      <c r="X128" s="170">
        <f t="shared" ref="X128:X148" si="7">W128*H128</f>
        <v>0</v>
      </c>
      <c r="Y128" s="29"/>
      <c r="Z128" s="29"/>
      <c r="AA128" s="29"/>
      <c r="AB128" s="29"/>
      <c r="AC128" s="29"/>
      <c r="AD128" s="29"/>
      <c r="AE128" s="29"/>
      <c r="AR128" s="171" t="s">
        <v>143</v>
      </c>
      <c r="AT128" s="171" t="s">
        <v>139</v>
      </c>
      <c r="AU128" s="171" t="s">
        <v>91</v>
      </c>
      <c r="AY128" s="14" t="s">
        <v>136</v>
      </c>
      <c r="BE128" s="172">
        <f t="shared" ref="BE128:BE148" si="8">IF(O128="základná",K128,0)</f>
        <v>0</v>
      </c>
      <c r="BF128" s="172">
        <f t="shared" ref="BF128:BF148" si="9">IF(O128="znížená",K128,0)</f>
        <v>0</v>
      </c>
      <c r="BG128" s="172">
        <f t="shared" ref="BG128:BG148" si="10">IF(O128="zákl. prenesená",K128,0)</f>
        <v>0</v>
      </c>
      <c r="BH128" s="172">
        <f t="shared" ref="BH128:BH148" si="11">IF(O128="zníž. prenesená",K128,0)</f>
        <v>0</v>
      </c>
      <c r="BI128" s="172">
        <f t="shared" ref="BI128:BI148" si="12">IF(O128="nulová",K128,0)</f>
        <v>0</v>
      </c>
      <c r="BJ128" s="14" t="s">
        <v>91</v>
      </c>
      <c r="BK128" s="172">
        <f t="shared" ref="BK128:BK148" si="13">ROUND(P128*H128,2)</f>
        <v>0</v>
      </c>
      <c r="BL128" s="14" t="s">
        <v>143</v>
      </c>
      <c r="BM128" s="171" t="s">
        <v>534</v>
      </c>
    </row>
    <row r="129" spans="1:65" s="2" customFormat="1" ht="24.2" customHeight="1">
      <c r="A129" s="29"/>
      <c r="B129" s="157"/>
      <c r="C129" s="158" t="s">
        <v>152</v>
      </c>
      <c r="D129" s="158" t="s">
        <v>139</v>
      </c>
      <c r="E129" s="159" t="s">
        <v>535</v>
      </c>
      <c r="F129" s="160" t="s">
        <v>536</v>
      </c>
      <c r="G129" s="161" t="s">
        <v>147</v>
      </c>
      <c r="H129" s="162">
        <v>41</v>
      </c>
      <c r="I129" s="163"/>
      <c r="J129" s="163"/>
      <c r="K129" s="164">
        <f t="shared" si="1"/>
        <v>0</v>
      </c>
      <c r="L129" s="165"/>
      <c r="M129" s="30"/>
      <c r="N129" s="166" t="s">
        <v>1</v>
      </c>
      <c r="O129" s="167" t="s">
        <v>41</v>
      </c>
      <c r="P129" s="168">
        <f t="shared" si="2"/>
        <v>0</v>
      </c>
      <c r="Q129" s="168">
        <f t="shared" si="3"/>
        <v>0</v>
      </c>
      <c r="R129" s="168">
        <f t="shared" si="4"/>
        <v>0</v>
      </c>
      <c r="S129" s="58"/>
      <c r="T129" s="169">
        <f t="shared" si="5"/>
        <v>0</v>
      </c>
      <c r="U129" s="169">
        <v>0</v>
      </c>
      <c r="V129" s="169">
        <f t="shared" si="6"/>
        <v>0</v>
      </c>
      <c r="W129" s="169">
        <v>0</v>
      </c>
      <c r="X129" s="170">
        <f t="shared" si="7"/>
        <v>0</v>
      </c>
      <c r="Y129" s="29"/>
      <c r="Z129" s="29"/>
      <c r="AA129" s="29"/>
      <c r="AB129" s="29"/>
      <c r="AC129" s="29"/>
      <c r="AD129" s="29"/>
      <c r="AE129" s="29"/>
      <c r="AR129" s="171" t="s">
        <v>143</v>
      </c>
      <c r="AT129" s="171" t="s">
        <v>139</v>
      </c>
      <c r="AU129" s="171" t="s">
        <v>91</v>
      </c>
      <c r="AY129" s="14" t="s">
        <v>136</v>
      </c>
      <c r="BE129" s="172">
        <f t="shared" si="8"/>
        <v>0</v>
      </c>
      <c r="BF129" s="172">
        <f t="shared" si="9"/>
        <v>0</v>
      </c>
      <c r="BG129" s="172">
        <f t="shared" si="10"/>
        <v>0</v>
      </c>
      <c r="BH129" s="172">
        <f t="shared" si="11"/>
        <v>0</v>
      </c>
      <c r="BI129" s="172">
        <f t="shared" si="12"/>
        <v>0</v>
      </c>
      <c r="BJ129" s="14" t="s">
        <v>91</v>
      </c>
      <c r="BK129" s="172">
        <f t="shared" si="13"/>
        <v>0</v>
      </c>
      <c r="BL129" s="14" t="s">
        <v>143</v>
      </c>
      <c r="BM129" s="171" t="s">
        <v>537</v>
      </c>
    </row>
    <row r="130" spans="1:65" s="2" customFormat="1" ht="16.5" customHeight="1">
      <c r="A130" s="29"/>
      <c r="B130" s="157"/>
      <c r="C130" s="158" t="s">
        <v>156</v>
      </c>
      <c r="D130" s="158" t="s">
        <v>139</v>
      </c>
      <c r="E130" s="159" t="s">
        <v>538</v>
      </c>
      <c r="F130" s="160" t="s">
        <v>539</v>
      </c>
      <c r="G130" s="161" t="s">
        <v>147</v>
      </c>
      <c r="H130" s="162">
        <v>33</v>
      </c>
      <c r="I130" s="163"/>
      <c r="J130" s="163"/>
      <c r="K130" s="164">
        <f t="shared" si="1"/>
        <v>0</v>
      </c>
      <c r="L130" s="165"/>
      <c r="M130" s="30"/>
      <c r="N130" s="166" t="s">
        <v>1</v>
      </c>
      <c r="O130" s="167" t="s">
        <v>41</v>
      </c>
      <c r="P130" s="168">
        <f t="shared" si="2"/>
        <v>0</v>
      </c>
      <c r="Q130" s="168">
        <f t="shared" si="3"/>
        <v>0</v>
      </c>
      <c r="R130" s="168">
        <f t="shared" si="4"/>
        <v>0</v>
      </c>
      <c r="S130" s="58"/>
      <c r="T130" s="169">
        <f t="shared" si="5"/>
        <v>0</v>
      </c>
      <c r="U130" s="169">
        <v>0</v>
      </c>
      <c r="V130" s="169">
        <f t="shared" si="6"/>
        <v>0</v>
      </c>
      <c r="W130" s="169">
        <v>0</v>
      </c>
      <c r="X130" s="170">
        <f t="shared" si="7"/>
        <v>0</v>
      </c>
      <c r="Y130" s="29"/>
      <c r="Z130" s="29"/>
      <c r="AA130" s="29"/>
      <c r="AB130" s="29"/>
      <c r="AC130" s="29"/>
      <c r="AD130" s="29"/>
      <c r="AE130" s="29"/>
      <c r="AR130" s="171" t="s">
        <v>143</v>
      </c>
      <c r="AT130" s="171" t="s">
        <v>139</v>
      </c>
      <c r="AU130" s="171" t="s">
        <v>91</v>
      </c>
      <c r="AY130" s="14" t="s">
        <v>136</v>
      </c>
      <c r="BE130" s="172">
        <f t="shared" si="8"/>
        <v>0</v>
      </c>
      <c r="BF130" s="172">
        <f t="shared" si="9"/>
        <v>0</v>
      </c>
      <c r="BG130" s="172">
        <f t="shared" si="10"/>
        <v>0</v>
      </c>
      <c r="BH130" s="172">
        <f t="shared" si="11"/>
        <v>0</v>
      </c>
      <c r="BI130" s="172">
        <f t="shared" si="12"/>
        <v>0</v>
      </c>
      <c r="BJ130" s="14" t="s">
        <v>91</v>
      </c>
      <c r="BK130" s="172">
        <f t="shared" si="13"/>
        <v>0</v>
      </c>
      <c r="BL130" s="14" t="s">
        <v>143</v>
      </c>
      <c r="BM130" s="171" t="s">
        <v>540</v>
      </c>
    </row>
    <row r="131" spans="1:65" s="2" customFormat="1" ht="24.2" customHeight="1">
      <c r="A131" s="29"/>
      <c r="B131" s="157"/>
      <c r="C131" s="173" t="s">
        <v>160</v>
      </c>
      <c r="D131" s="173" t="s">
        <v>133</v>
      </c>
      <c r="E131" s="174" t="s">
        <v>85</v>
      </c>
      <c r="F131" s="175" t="s">
        <v>541</v>
      </c>
      <c r="G131" s="176" t="s">
        <v>147</v>
      </c>
      <c r="H131" s="177">
        <v>33</v>
      </c>
      <c r="I131" s="178"/>
      <c r="J131" s="179"/>
      <c r="K131" s="180">
        <f t="shared" si="1"/>
        <v>0</v>
      </c>
      <c r="L131" s="179"/>
      <c r="M131" s="181"/>
      <c r="N131" s="182" t="s">
        <v>1</v>
      </c>
      <c r="O131" s="167" t="s">
        <v>41</v>
      </c>
      <c r="P131" s="168">
        <f t="shared" si="2"/>
        <v>0</v>
      </c>
      <c r="Q131" s="168">
        <f t="shared" si="3"/>
        <v>0</v>
      </c>
      <c r="R131" s="168">
        <f t="shared" si="4"/>
        <v>0</v>
      </c>
      <c r="S131" s="58"/>
      <c r="T131" s="169">
        <f t="shared" si="5"/>
        <v>0</v>
      </c>
      <c r="U131" s="169">
        <v>0</v>
      </c>
      <c r="V131" s="169">
        <f t="shared" si="6"/>
        <v>0</v>
      </c>
      <c r="W131" s="169">
        <v>0</v>
      </c>
      <c r="X131" s="170">
        <f t="shared" si="7"/>
        <v>0</v>
      </c>
      <c r="Y131" s="29"/>
      <c r="Z131" s="29"/>
      <c r="AA131" s="29"/>
      <c r="AB131" s="29"/>
      <c r="AC131" s="29"/>
      <c r="AD131" s="29"/>
      <c r="AE131" s="29"/>
      <c r="AR131" s="171" t="s">
        <v>232</v>
      </c>
      <c r="AT131" s="171" t="s">
        <v>133</v>
      </c>
      <c r="AU131" s="171" t="s">
        <v>91</v>
      </c>
      <c r="AY131" s="14" t="s">
        <v>136</v>
      </c>
      <c r="BE131" s="172">
        <f t="shared" si="8"/>
        <v>0</v>
      </c>
      <c r="BF131" s="172">
        <f t="shared" si="9"/>
        <v>0</v>
      </c>
      <c r="BG131" s="172">
        <f t="shared" si="10"/>
        <v>0</v>
      </c>
      <c r="BH131" s="172">
        <f t="shared" si="11"/>
        <v>0</v>
      </c>
      <c r="BI131" s="172">
        <f t="shared" si="12"/>
        <v>0</v>
      </c>
      <c r="BJ131" s="14" t="s">
        <v>91</v>
      </c>
      <c r="BK131" s="172">
        <f t="shared" si="13"/>
        <v>0</v>
      </c>
      <c r="BL131" s="14" t="s">
        <v>143</v>
      </c>
      <c r="BM131" s="171" t="s">
        <v>542</v>
      </c>
    </row>
    <row r="132" spans="1:65" s="2" customFormat="1" ht="16.5" customHeight="1">
      <c r="A132" s="29"/>
      <c r="B132" s="157"/>
      <c r="C132" s="158" t="s">
        <v>164</v>
      </c>
      <c r="D132" s="158" t="s">
        <v>139</v>
      </c>
      <c r="E132" s="159" t="s">
        <v>538</v>
      </c>
      <c r="F132" s="160" t="s">
        <v>539</v>
      </c>
      <c r="G132" s="161" t="s">
        <v>147</v>
      </c>
      <c r="H132" s="162">
        <v>14</v>
      </c>
      <c r="I132" s="163"/>
      <c r="J132" s="163"/>
      <c r="K132" s="164">
        <f t="shared" si="1"/>
        <v>0</v>
      </c>
      <c r="L132" s="165"/>
      <c r="M132" s="30"/>
      <c r="N132" s="166" t="s">
        <v>1</v>
      </c>
      <c r="O132" s="167" t="s">
        <v>41</v>
      </c>
      <c r="P132" s="168">
        <f t="shared" si="2"/>
        <v>0</v>
      </c>
      <c r="Q132" s="168">
        <f t="shared" si="3"/>
        <v>0</v>
      </c>
      <c r="R132" s="168">
        <f t="shared" si="4"/>
        <v>0</v>
      </c>
      <c r="S132" s="58"/>
      <c r="T132" s="169">
        <f t="shared" si="5"/>
        <v>0</v>
      </c>
      <c r="U132" s="169">
        <v>0</v>
      </c>
      <c r="V132" s="169">
        <f t="shared" si="6"/>
        <v>0</v>
      </c>
      <c r="W132" s="169">
        <v>0</v>
      </c>
      <c r="X132" s="170">
        <f t="shared" si="7"/>
        <v>0</v>
      </c>
      <c r="Y132" s="29"/>
      <c r="Z132" s="29"/>
      <c r="AA132" s="29"/>
      <c r="AB132" s="29"/>
      <c r="AC132" s="29"/>
      <c r="AD132" s="29"/>
      <c r="AE132" s="29"/>
      <c r="AR132" s="171" t="s">
        <v>143</v>
      </c>
      <c r="AT132" s="171" t="s">
        <v>139</v>
      </c>
      <c r="AU132" s="171" t="s">
        <v>91</v>
      </c>
      <c r="AY132" s="14" t="s">
        <v>136</v>
      </c>
      <c r="BE132" s="172">
        <f t="shared" si="8"/>
        <v>0</v>
      </c>
      <c r="BF132" s="172">
        <f t="shared" si="9"/>
        <v>0</v>
      </c>
      <c r="BG132" s="172">
        <f t="shared" si="10"/>
        <v>0</v>
      </c>
      <c r="BH132" s="172">
        <f t="shared" si="11"/>
        <v>0</v>
      </c>
      <c r="BI132" s="172">
        <f t="shared" si="12"/>
        <v>0</v>
      </c>
      <c r="BJ132" s="14" t="s">
        <v>91</v>
      </c>
      <c r="BK132" s="172">
        <f t="shared" si="13"/>
        <v>0</v>
      </c>
      <c r="BL132" s="14" t="s">
        <v>143</v>
      </c>
      <c r="BM132" s="171" t="s">
        <v>543</v>
      </c>
    </row>
    <row r="133" spans="1:65" s="2" customFormat="1" ht="24.2" customHeight="1">
      <c r="A133" s="29"/>
      <c r="B133" s="157"/>
      <c r="C133" s="173" t="s">
        <v>168</v>
      </c>
      <c r="D133" s="173" t="s">
        <v>133</v>
      </c>
      <c r="E133" s="174" t="s">
        <v>91</v>
      </c>
      <c r="F133" s="175" t="s">
        <v>544</v>
      </c>
      <c r="G133" s="176" t="s">
        <v>147</v>
      </c>
      <c r="H133" s="177">
        <v>14</v>
      </c>
      <c r="I133" s="178"/>
      <c r="J133" s="179"/>
      <c r="K133" s="180">
        <f t="shared" si="1"/>
        <v>0</v>
      </c>
      <c r="L133" s="179"/>
      <c r="M133" s="181"/>
      <c r="N133" s="182" t="s">
        <v>1</v>
      </c>
      <c r="O133" s="167" t="s">
        <v>41</v>
      </c>
      <c r="P133" s="168">
        <f t="shared" si="2"/>
        <v>0</v>
      </c>
      <c r="Q133" s="168">
        <f t="shared" si="3"/>
        <v>0</v>
      </c>
      <c r="R133" s="168">
        <f t="shared" si="4"/>
        <v>0</v>
      </c>
      <c r="S133" s="58"/>
      <c r="T133" s="169">
        <f t="shared" si="5"/>
        <v>0</v>
      </c>
      <c r="U133" s="169">
        <v>0</v>
      </c>
      <c r="V133" s="169">
        <f t="shared" si="6"/>
        <v>0</v>
      </c>
      <c r="W133" s="169">
        <v>0</v>
      </c>
      <c r="X133" s="170">
        <f t="shared" si="7"/>
        <v>0</v>
      </c>
      <c r="Y133" s="29"/>
      <c r="Z133" s="29"/>
      <c r="AA133" s="29"/>
      <c r="AB133" s="29"/>
      <c r="AC133" s="29"/>
      <c r="AD133" s="29"/>
      <c r="AE133" s="29"/>
      <c r="AR133" s="171" t="s">
        <v>232</v>
      </c>
      <c r="AT133" s="171" t="s">
        <v>133</v>
      </c>
      <c r="AU133" s="171" t="s">
        <v>91</v>
      </c>
      <c r="AY133" s="14" t="s">
        <v>136</v>
      </c>
      <c r="BE133" s="172">
        <f t="shared" si="8"/>
        <v>0</v>
      </c>
      <c r="BF133" s="172">
        <f t="shared" si="9"/>
        <v>0</v>
      </c>
      <c r="BG133" s="172">
        <f t="shared" si="10"/>
        <v>0</v>
      </c>
      <c r="BH133" s="172">
        <f t="shared" si="11"/>
        <v>0</v>
      </c>
      <c r="BI133" s="172">
        <f t="shared" si="12"/>
        <v>0</v>
      </c>
      <c r="BJ133" s="14" t="s">
        <v>91</v>
      </c>
      <c r="BK133" s="172">
        <f t="shared" si="13"/>
        <v>0</v>
      </c>
      <c r="BL133" s="14" t="s">
        <v>143</v>
      </c>
      <c r="BM133" s="171" t="s">
        <v>545</v>
      </c>
    </row>
    <row r="134" spans="1:65" s="2" customFormat="1" ht="16.5" customHeight="1">
      <c r="A134" s="29"/>
      <c r="B134" s="157"/>
      <c r="C134" s="158" t="s">
        <v>172</v>
      </c>
      <c r="D134" s="158" t="s">
        <v>139</v>
      </c>
      <c r="E134" s="159" t="s">
        <v>538</v>
      </c>
      <c r="F134" s="160" t="s">
        <v>539</v>
      </c>
      <c r="G134" s="161" t="s">
        <v>147</v>
      </c>
      <c r="H134" s="162">
        <v>5</v>
      </c>
      <c r="I134" s="163"/>
      <c r="J134" s="163"/>
      <c r="K134" s="164">
        <f t="shared" si="1"/>
        <v>0</v>
      </c>
      <c r="L134" s="165"/>
      <c r="M134" s="30"/>
      <c r="N134" s="166" t="s">
        <v>1</v>
      </c>
      <c r="O134" s="167" t="s">
        <v>41</v>
      </c>
      <c r="P134" s="168">
        <f t="shared" si="2"/>
        <v>0</v>
      </c>
      <c r="Q134" s="168">
        <f t="shared" si="3"/>
        <v>0</v>
      </c>
      <c r="R134" s="168">
        <f t="shared" si="4"/>
        <v>0</v>
      </c>
      <c r="S134" s="58"/>
      <c r="T134" s="169">
        <f t="shared" si="5"/>
        <v>0</v>
      </c>
      <c r="U134" s="169">
        <v>0</v>
      </c>
      <c r="V134" s="169">
        <f t="shared" si="6"/>
        <v>0</v>
      </c>
      <c r="W134" s="169">
        <v>0</v>
      </c>
      <c r="X134" s="170">
        <f t="shared" si="7"/>
        <v>0</v>
      </c>
      <c r="Y134" s="29"/>
      <c r="Z134" s="29"/>
      <c r="AA134" s="29"/>
      <c r="AB134" s="29"/>
      <c r="AC134" s="29"/>
      <c r="AD134" s="29"/>
      <c r="AE134" s="29"/>
      <c r="AR134" s="171" t="s">
        <v>143</v>
      </c>
      <c r="AT134" s="171" t="s">
        <v>139</v>
      </c>
      <c r="AU134" s="171" t="s">
        <v>91</v>
      </c>
      <c r="AY134" s="14" t="s">
        <v>136</v>
      </c>
      <c r="BE134" s="172">
        <f t="shared" si="8"/>
        <v>0</v>
      </c>
      <c r="BF134" s="172">
        <f t="shared" si="9"/>
        <v>0</v>
      </c>
      <c r="BG134" s="172">
        <f t="shared" si="10"/>
        <v>0</v>
      </c>
      <c r="BH134" s="172">
        <f t="shared" si="11"/>
        <v>0</v>
      </c>
      <c r="BI134" s="172">
        <f t="shared" si="12"/>
        <v>0</v>
      </c>
      <c r="BJ134" s="14" t="s">
        <v>91</v>
      </c>
      <c r="BK134" s="172">
        <f t="shared" si="13"/>
        <v>0</v>
      </c>
      <c r="BL134" s="14" t="s">
        <v>143</v>
      </c>
      <c r="BM134" s="171" t="s">
        <v>546</v>
      </c>
    </row>
    <row r="135" spans="1:65" s="2" customFormat="1" ht="24.2" customHeight="1">
      <c r="A135" s="29"/>
      <c r="B135" s="157"/>
      <c r="C135" s="173" t="s">
        <v>178</v>
      </c>
      <c r="D135" s="173" t="s">
        <v>133</v>
      </c>
      <c r="E135" s="174" t="s">
        <v>135</v>
      </c>
      <c r="F135" s="175" t="s">
        <v>547</v>
      </c>
      <c r="G135" s="176" t="s">
        <v>147</v>
      </c>
      <c r="H135" s="177">
        <v>5</v>
      </c>
      <c r="I135" s="178"/>
      <c r="J135" s="179"/>
      <c r="K135" s="180">
        <f t="shared" si="1"/>
        <v>0</v>
      </c>
      <c r="L135" s="179"/>
      <c r="M135" s="181"/>
      <c r="N135" s="182" t="s">
        <v>1</v>
      </c>
      <c r="O135" s="167" t="s">
        <v>41</v>
      </c>
      <c r="P135" s="168">
        <f t="shared" si="2"/>
        <v>0</v>
      </c>
      <c r="Q135" s="168">
        <f t="shared" si="3"/>
        <v>0</v>
      </c>
      <c r="R135" s="168">
        <f t="shared" si="4"/>
        <v>0</v>
      </c>
      <c r="S135" s="58"/>
      <c r="T135" s="169">
        <f t="shared" si="5"/>
        <v>0</v>
      </c>
      <c r="U135" s="169">
        <v>0</v>
      </c>
      <c r="V135" s="169">
        <f t="shared" si="6"/>
        <v>0</v>
      </c>
      <c r="W135" s="169">
        <v>0</v>
      </c>
      <c r="X135" s="170">
        <f t="shared" si="7"/>
        <v>0</v>
      </c>
      <c r="Y135" s="29"/>
      <c r="Z135" s="29"/>
      <c r="AA135" s="29"/>
      <c r="AB135" s="29"/>
      <c r="AC135" s="29"/>
      <c r="AD135" s="29"/>
      <c r="AE135" s="29"/>
      <c r="AR135" s="171" t="s">
        <v>232</v>
      </c>
      <c r="AT135" s="171" t="s">
        <v>133</v>
      </c>
      <c r="AU135" s="171" t="s">
        <v>91</v>
      </c>
      <c r="AY135" s="14" t="s">
        <v>136</v>
      </c>
      <c r="BE135" s="172">
        <f t="shared" si="8"/>
        <v>0</v>
      </c>
      <c r="BF135" s="172">
        <f t="shared" si="9"/>
        <v>0</v>
      </c>
      <c r="BG135" s="172">
        <f t="shared" si="10"/>
        <v>0</v>
      </c>
      <c r="BH135" s="172">
        <f t="shared" si="11"/>
        <v>0</v>
      </c>
      <c r="BI135" s="172">
        <f t="shared" si="12"/>
        <v>0</v>
      </c>
      <c r="BJ135" s="14" t="s">
        <v>91</v>
      </c>
      <c r="BK135" s="172">
        <f t="shared" si="13"/>
        <v>0</v>
      </c>
      <c r="BL135" s="14" t="s">
        <v>143</v>
      </c>
      <c r="BM135" s="171" t="s">
        <v>548</v>
      </c>
    </row>
    <row r="136" spans="1:65" s="2" customFormat="1" ht="16.5" customHeight="1">
      <c r="A136" s="29"/>
      <c r="B136" s="157"/>
      <c r="C136" s="158" t="s">
        <v>184</v>
      </c>
      <c r="D136" s="158" t="s">
        <v>139</v>
      </c>
      <c r="E136" s="159" t="s">
        <v>538</v>
      </c>
      <c r="F136" s="160" t="s">
        <v>539</v>
      </c>
      <c r="G136" s="161" t="s">
        <v>147</v>
      </c>
      <c r="H136" s="162">
        <v>8</v>
      </c>
      <c r="I136" s="163"/>
      <c r="J136" s="163"/>
      <c r="K136" s="164">
        <f t="shared" si="1"/>
        <v>0</v>
      </c>
      <c r="L136" s="165"/>
      <c r="M136" s="30"/>
      <c r="N136" s="166" t="s">
        <v>1</v>
      </c>
      <c r="O136" s="167" t="s">
        <v>41</v>
      </c>
      <c r="P136" s="168">
        <f t="shared" si="2"/>
        <v>0</v>
      </c>
      <c r="Q136" s="168">
        <f t="shared" si="3"/>
        <v>0</v>
      </c>
      <c r="R136" s="168">
        <f t="shared" si="4"/>
        <v>0</v>
      </c>
      <c r="S136" s="58"/>
      <c r="T136" s="169">
        <f t="shared" si="5"/>
        <v>0</v>
      </c>
      <c r="U136" s="169">
        <v>0</v>
      </c>
      <c r="V136" s="169">
        <f t="shared" si="6"/>
        <v>0</v>
      </c>
      <c r="W136" s="169">
        <v>0</v>
      </c>
      <c r="X136" s="170">
        <f t="shared" si="7"/>
        <v>0</v>
      </c>
      <c r="Y136" s="29"/>
      <c r="Z136" s="29"/>
      <c r="AA136" s="29"/>
      <c r="AB136" s="29"/>
      <c r="AC136" s="29"/>
      <c r="AD136" s="29"/>
      <c r="AE136" s="29"/>
      <c r="AR136" s="171" t="s">
        <v>143</v>
      </c>
      <c r="AT136" s="171" t="s">
        <v>139</v>
      </c>
      <c r="AU136" s="171" t="s">
        <v>91</v>
      </c>
      <c r="AY136" s="14" t="s">
        <v>136</v>
      </c>
      <c r="BE136" s="172">
        <f t="shared" si="8"/>
        <v>0</v>
      </c>
      <c r="BF136" s="172">
        <f t="shared" si="9"/>
        <v>0</v>
      </c>
      <c r="BG136" s="172">
        <f t="shared" si="10"/>
        <v>0</v>
      </c>
      <c r="BH136" s="172">
        <f t="shared" si="11"/>
        <v>0</v>
      </c>
      <c r="BI136" s="172">
        <f t="shared" si="12"/>
        <v>0</v>
      </c>
      <c r="BJ136" s="14" t="s">
        <v>91</v>
      </c>
      <c r="BK136" s="172">
        <f t="shared" si="13"/>
        <v>0</v>
      </c>
      <c r="BL136" s="14" t="s">
        <v>143</v>
      </c>
      <c r="BM136" s="171" t="s">
        <v>549</v>
      </c>
    </row>
    <row r="137" spans="1:65" s="2" customFormat="1" ht="24.2" customHeight="1">
      <c r="A137" s="29"/>
      <c r="B137" s="157"/>
      <c r="C137" s="173" t="s">
        <v>188</v>
      </c>
      <c r="D137" s="173" t="s">
        <v>133</v>
      </c>
      <c r="E137" s="174" t="s">
        <v>152</v>
      </c>
      <c r="F137" s="175" t="s">
        <v>550</v>
      </c>
      <c r="G137" s="176" t="s">
        <v>147</v>
      </c>
      <c r="H137" s="177">
        <v>8</v>
      </c>
      <c r="I137" s="178"/>
      <c r="J137" s="179"/>
      <c r="K137" s="180">
        <f t="shared" si="1"/>
        <v>0</v>
      </c>
      <c r="L137" s="179"/>
      <c r="M137" s="181"/>
      <c r="N137" s="182" t="s">
        <v>1</v>
      </c>
      <c r="O137" s="167" t="s">
        <v>41</v>
      </c>
      <c r="P137" s="168">
        <f t="shared" si="2"/>
        <v>0</v>
      </c>
      <c r="Q137" s="168">
        <f t="shared" si="3"/>
        <v>0</v>
      </c>
      <c r="R137" s="168">
        <f t="shared" si="4"/>
        <v>0</v>
      </c>
      <c r="S137" s="58"/>
      <c r="T137" s="169">
        <f t="shared" si="5"/>
        <v>0</v>
      </c>
      <c r="U137" s="169">
        <v>0</v>
      </c>
      <c r="V137" s="169">
        <f t="shared" si="6"/>
        <v>0</v>
      </c>
      <c r="W137" s="169">
        <v>0</v>
      </c>
      <c r="X137" s="170">
        <f t="shared" si="7"/>
        <v>0</v>
      </c>
      <c r="Y137" s="29"/>
      <c r="Z137" s="29"/>
      <c r="AA137" s="29"/>
      <c r="AB137" s="29"/>
      <c r="AC137" s="29"/>
      <c r="AD137" s="29"/>
      <c r="AE137" s="29"/>
      <c r="AR137" s="171" t="s">
        <v>232</v>
      </c>
      <c r="AT137" s="171" t="s">
        <v>133</v>
      </c>
      <c r="AU137" s="171" t="s">
        <v>91</v>
      </c>
      <c r="AY137" s="14" t="s">
        <v>136</v>
      </c>
      <c r="BE137" s="172">
        <f t="shared" si="8"/>
        <v>0</v>
      </c>
      <c r="BF137" s="172">
        <f t="shared" si="9"/>
        <v>0</v>
      </c>
      <c r="BG137" s="172">
        <f t="shared" si="10"/>
        <v>0</v>
      </c>
      <c r="BH137" s="172">
        <f t="shared" si="11"/>
        <v>0</v>
      </c>
      <c r="BI137" s="172">
        <f t="shared" si="12"/>
        <v>0</v>
      </c>
      <c r="BJ137" s="14" t="s">
        <v>91</v>
      </c>
      <c r="BK137" s="172">
        <f t="shared" si="13"/>
        <v>0</v>
      </c>
      <c r="BL137" s="14" t="s">
        <v>143</v>
      </c>
      <c r="BM137" s="171" t="s">
        <v>551</v>
      </c>
    </row>
    <row r="138" spans="1:65" s="2" customFormat="1" ht="16.5" customHeight="1">
      <c r="A138" s="29"/>
      <c r="B138" s="157"/>
      <c r="C138" s="158" t="s">
        <v>192</v>
      </c>
      <c r="D138" s="158" t="s">
        <v>139</v>
      </c>
      <c r="E138" s="159" t="s">
        <v>538</v>
      </c>
      <c r="F138" s="160" t="s">
        <v>539</v>
      </c>
      <c r="G138" s="161" t="s">
        <v>147</v>
      </c>
      <c r="H138" s="162">
        <v>7</v>
      </c>
      <c r="I138" s="163"/>
      <c r="J138" s="163"/>
      <c r="K138" s="164">
        <f t="shared" si="1"/>
        <v>0</v>
      </c>
      <c r="L138" s="165"/>
      <c r="M138" s="30"/>
      <c r="N138" s="166" t="s">
        <v>1</v>
      </c>
      <c r="O138" s="167" t="s">
        <v>41</v>
      </c>
      <c r="P138" s="168">
        <f t="shared" si="2"/>
        <v>0</v>
      </c>
      <c r="Q138" s="168">
        <f t="shared" si="3"/>
        <v>0</v>
      </c>
      <c r="R138" s="168">
        <f t="shared" si="4"/>
        <v>0</v>
      </c>
      <c r="S138" s="58"/>
      <c r="T138" s="169">
        <f t="shared" si="5"/>
        <v>0</v>
      </c>
      <c r="U138" s="169">
        <v>0</v>
      </c>
      <c r="V138" s="169">
        <f t="shared" si="6"/>
        <v>0</v>
      </c>
      <c r="W138" s="169">
        <v>0</v>
      </c>
      <c r="X138" s="170">
        <f t="shared" si="7"/>
        <v>0</v>
      </c>
      <c r="Y138" s="29"/>
      <c r="Z138" s="29"/>
      <c r="AA138" s="29"/>
      <c r="AB138" s="29"/>
      <c r="AC138" s="29"/>
      <c r="AD138" s="29"/>
      <c r="AE138" s="29"/>
      <c r="AR138" s="171" t="s">
        <v>143</v>
      </c>
      <c r="AT138" s="171" t="s">
        <v>139</v>
      </c>
      <c r="AU138" s="171" t="s">
        <v>91</v>
      </c>
      <c r="AY138" s="14" t="s">
        <v>136</v>
      </c>
      <c r="BE138" s="172">
        <f t="shared" si="8"/>
        <v>0</v>
      </c>
      <c r="BF138" s="172">
        <f t="shared" si="9"/>
        <v>0</v>
      </c>
      <c r="BG138" s="172">
        <f t="shared" si="10"/>
        <v>0</v>
      </c>
      <c r="BH138" s="172">
        <f t="shared" si="11"/>
        <v>0</v>
      </c>
      <c r="BI138" s="172">
        <f t="shared" si="12"/>
        <v>0</v>
      </c>
      <c r="BJ138" s="14" t="s">
        <v>91</v>
      </c>
      <c r="BK138" s="172">
        <f t="shared" si="13"/>
        <v>0</v>
      </c>
      <c r="BL138" s="14" t="s">
        <v>143</v>
      </c>
      <c r="BM138" s="171" t="s">
        <v>552</v>
      </c>
    </row>
    <row r="139" spans="1:65" s="2" customFormat="1" ht="24.2" customHeight="1">
      <c r="A139" s="29"/>
      <c r="B139" s="157"/>
      <c r="C139" s="173" t="s">
        <v>196</v>
      </c>
      <c r="D139" s="173" t="s">
        <v>133</v>
      </c>
      <c r="E139" s="174" t="s">
        <v>156</v>
      </c>
      <c r="F139" s="175" t="s">
        <v>553</v>
      </c>
      <c r="G139" s="176" t="s">
        <v>147</v>
      </c>
      <c r="H139" s="177">
        <v>7</v>
      </c>
      <c r="I139" s="178"/>
      <c r="J139" s="179"/>
      <c r="K139" s="180">
        <f t="shared" si="1"/>
        <v>0</v>
      </c>
      <c r="L139" s="179"/>
      <c r="M139" s="181"/>
      <c r="N139" s="182" t="s">
        <v>1</v>
      </c>
      <c r="O139" s="167" t="s">
        <v>41</v>
      </c>
      <c r="P139" s="168">
        <f t="shared" si="2"/>
        <v>0</v>
      </c>
      <c r="Q139" s="168">
        <f t="shared" si="3"/>
        <v>0</v>
      </c>
      <c r="R139" s="168">
        <f t="shared" si="4"/>
        <v>0</v>
      </c>
      <c r="S139" s="58"/>
      <c r="T139" s="169">
        <f t="shared" si="5"/>
        <v>0</v>
      </c>
      <c r="U139" s="169">
        <v>0</v>
      </c>
      <c r="V139" s="169">
        <f t="shared" si="6"/>
        <v>0</v>
      </c>
      <c r="W139" s="169">
        <v>0</v>
      </c>
      <c r="X139" s="170">
        <f t="shared" si="7"/>
        <v>0</v>
      </c>
      <c r="Y139" s="29"/>
      <c r="Z139" s="29"/>
      <c r="AA139" s="29"/>
      <c r="AB139" s="29"/>
      <c r="AC139" s="29"/>
      <c r="AD139" s="29"/>
      <c r="AE139" s="29"/>
      <c r="AR139" s="171" t="s">
        <v>232</v>
      </c>
      <c r="AT139" s="171" t="s">
        <v>133</v>
      </c>
      <c r="AU139" s="171" t="s">
        <v>91</v>
      </c>
      <c r="AY139" s="14" t="s">
        <v>136</v>
      </c>
      <c r="BE139" s="172">
        <f t="shared" si="8"/>
        <v>0</v>
      </c>
      <c r="BF139" s="172">
        <f t="shared" si="9"/>
        <v>0</v>
      </c>
      <c r="BG139" s="172">
        <f t="shared" si="10"/>
        <v>0</v>
      </c>
      <c r="BH139" s="172">
        <f t="shared" si="11"/>
        <v>0</v>
      </c>
      <c r="BI139" s="172">
        <f t="shared" si="12"/>
        <v>0</v>
      </c>
      <c r="BJ139" s="14" t="s">
        <v>91</v>
      </c>
      <c r="BK139" s="172">
        <f t="shared" si="13"/>
        <v>0</v>
      </c>
      <c r="BL139" s="14" t="s">
        <v>143</v>
      </c>
      <c r="BM139" s="171" t="s">
        <v>554</v>
      </c>
    </row>
    <row r="140" spans="1:65" s="2" customFormat="1" ht="16.5" customHeight="1">
      <c r="A140" s="29"/>
      <c r="B140" s="157"/>
      <c r="C140" s="158" t="s">
        <v>200</v>
      </c>
      <c r="D140" s="158" t="s">
        <v>139</v>
      </c>
      <c r="E140" s="159" t="s">
        <v>538</v>
      </c>
      <c r="F140" s="160" t="s">
        <v>539</v>
      </c>
      <c r="G140" s="161" t="s">
        <v>147</v>
      </c>
      <c r="H140" s="162">
        <v>35</v>
      </c>
      <c r="I140" s="163"/>
      <c r="J140" s="163"/>
      <c r="K140" s="164">
        <f t="shared" si="1"/>
        <v>0</v>
      </c>
      <c r="L140" s="165"/>
      <c r="M140" s="30"/>
      <c r="N140" s="166" t="s">
        <v>1</v>
      </c>
      <c r="O140" s="167" t="s">
        <v>41</v>
      </c>
      <c r="P140" s="168">
        <f t="shared" si="2"/>
        <v>0</v>
      </c>
      <c r="Q140" s="168">
        <f t="shared" si="3"/>
        <v>0</v>
      </c>
      <c r="R140" s="168">
        <f t="shared" si="4"/>
        <v>0</v>
      </c>
      <c r="S140" s="58"/>
      <c r="T140" s="169">
        <f t="shared" si="5"/>
        <v>0</v>
      </c>
      <c r="U140" s="169">
        <v>0</v>
      </c>
      <c r="V140" s="169">
        <f t="shared" si="6"/>
        <v>0</v>
      </c>
      <c r="W140" s="169">
        <v>0</v>
      </c>
      <c r="X140" s="170">
        <f t="shared" si="7"/>
        <v>0</v>
      </c>
      <c r="Y140" s="29"/>
      <c r="Z140" s="29"/>
      <c r="AA140" s="29"/>
      <c r="AB140" s="29"/>
      <c r="AC140" s="29"/>
      <c r="AD140" s="29"/>
      <c r="AE140" s="29"/>
      <c r="AR140" s="171" t="s">
        <v>143</v>
      </c>
      <c r="AT140" s="171" t="s">
        <v>139</v>
      </c>
      <c r="AU140" s="171" t="s">
        <v>91</v>
      </c>
      <c r="AY140" s="14" t="s">
        <v>136</v>
      </c>
      <c r="BE140" s="172">
        <f t="shared" si="8"/>
        <v>0</v>
      </c>
      <c r="BF140" s="172">
        <f t="shared" si="9"/>
        <v>0</v>
      </c>
      <c r="BG140" s="172">
        <f t="shared" si="10"/>
        <v>0</v>
      </c>
      <c r="BH140" s="172">
        <f t="shared" si="11"/>
        <v>0</v>
      </c>
      <c r="BI140" s="172">
        <f t="shared" si="12"/>
        <v>0</v>
      </c>
      <c r="BJ140" s="14" t="s">
        <v>91</v>
      </c>
      <c r="BK140" s="172">
        <f t="shared" si="13"/>
        <v>0</v>
      </c>
      <c r="BL140" s="14" t="s">
        <v>143</v>
      </c>
      <c r="BM140" s="171" t="s">
        <v>555</v>
      </c>
    </row>
    <row r="141" spans="1:65" s="2" customFormat="1" ht="24.2" customHeight="1">
      <c r="A141" s="29"/>
      <c r="B141" s="157"/>
      <c r="C141" s="173" t="s">
        <v>205</v>
      </c>
      <c r="D141" s="173" t="s">
        <v>133</v>
      </c>
      <c r="E141" s="174" t="s">
        <v>164</v>
      </c>
      <c r="F141" s="175" t="s">
        <v>556</v>
      </c>
      <c r="G141" s="176" t="s">
        <v>147</v>
      </c>
      <c r="H141" s="177">
        <v>35</v>
      </c>
      <c r="I141" s="178"/>
      <c r="J141" s="179"/>
      <c r="K141" s="180">
        <f t="shared" si="1"/>
        <v>0</v>
      </c>
      <c r="L141" s="179"/>
      <c r="M141" s="181"/>
      <c r="N141" s="182" t="s">
        <v>1</v>
      </c>
      <c r="O141" s="167" t="s">
        <v>41</v>
      </c>
      <c r="P141" s="168">
        <f t="shared" si="2"/>
        <v>0</v>
      </c>
      <c r="Q141" s="168">
        <f t="shared" si="3"/>
        <v>0</v>
      </c>
      <c r="R141" s="168">
        <f t="shared" si="4"/>
        <v>0</v>
      </c>
      <c r="S141" s="58"/>
      <c r="T141" s="169">
        <f t="shared" si="5"/>
        <v>0</v>
      </c>
      <c r="U141" s="169">
        <v>0</v>
      </c>
      <c r="V141" s="169">
        <f t="shared" si="6"/>
        <v>0</v>
      </c>
      <c r="W141" s="169">
        <v>0</v>
      </c>
      <c r="X141" s="170">
        <f t="shared" si="7"/>
        <v>0</v>
      </c>
      <c r="Y141" s="29"/>
      <c r="Z141" s="29"/>
      <c r="AA141" s="29"/>
      <c r="AB141" s="29"/>
      <c r="AC141" s="29"/>
      <c r="AD141" s="29"/>
      <c r="AE141" s="29"/>
      <c r="AR141" s="171" t="s">
        <v>232</v>
      </c>
      <c r="AT141" s="171" t="s">
        <v>133</v>
      </c>
      <c r="AU141" s="171" t="s">
        <v>91</v>
      </c>
      <c r="AY141" s="14" t="s">
        <v>136</v>
      </c>
      <c r="BE141" s="172">
        <f t="shared" si="8"/>
        <v>0</v>
      </c>
      <c r="BF141" s="172">
        <f t="shared" si="9"/>
        <v>0</v>
      </c>
      <c r="BG141" s="172">
        <f t="shared" si="10"/>
        <v>0</v>
      </c>
      <c r="BH141" s="172">
        <f t="shared" si="11"/>
        <v>0</v>
      </c>
      <c r="BI141" s="172">
        <f t="shared" si="12"/>
        <v>0</v>
      </c>
      <c r="BJ141" s="14" t="s">
        <v>91</v>
      </c>
      <c r="BK141" s="172">
        <f t="shared" si="13"/>
        <v>0</v>
      </c>
      <c r="BL141" s="14" t="s">
        <v>143</v>
      </c>
      <c r="BM141" s="171" t="s">
        <v>557</v>
      </c>
    </row>
    <row r="142" spans="1:65" s="2" customFormat="1" ht="16.5" customHeight="1">
      <c r="A142" s="29"/>
      <c r="B142" s="157"/>
      <c r="C142" s="158" t="s">
        <v>209</v>
      </c>
      <c r="D142" s="158" t="s">
        <v>139</v>
      </c>
      <c r="E142" s="159" t="s">
        <v>538</v>
      </c>
      <c r="F142" s="160" t="s">
        <v>539</v>
      </c>
      <c r="G142" s="161" t="s">
        <v>147</v>
      </c>
      <c r="H142" s="162">
        <v>4</v>
      </c>
      <c r="I142" s="163"/>
      <c r="J142" s="163"/>
      <c r="K142" s="164">
        <f t="shared" si="1"/>
        <v>0</v>
      </c>
      <c r="L142" s="165"/>
      <c r="M142" s="30"/>
      <c r="N142" s="166" t="s">
        <v>1</v>
      </c>
      <c r="O142" s="167" t="s">
        <v>41</v>
      </c>
      <c r="P142" s="168">
        <f t="shared" si="2"/>
        <v>0</v>
      </c>
      <c r="Q142" s="168">
        <f t="shared" si="3"/>
        <v>0</v>
      </c>
      <c r="R142" s="168">
        <f t="shared" si="4"/>
        <v>0</v>
      </c>
      <c r="S142" s="58"/>
      <c r="T142" s="169">
        <f t="shared" si="5"/>
        <v>0</v>
      </c>
      <c r="U142" s="169">
        <v>0</v>
      </c>
      <c r="V142" s="169">
        <f t="shared" si="6"/>
        <v>0</v>
      </c>
      <c r="W142" s="169">
        <v>0</v>
      </c>
      <c r="X142" s="170">
        <f t="shared" si="7"/>
        <v>0</v>
      </c>
      <c r="Y142" s="29"/>
      <c r="Z142" s="29"/>
      <c r="AA142" s="29"/>
      <c r="AB142" s="29"/>
      <c r="AC142" s="29"/>
      <c r="AD142" s="29"/>
      <c r="AE142" s="29"/>
      <c r="AR142" s="171" t="s">
        <v>143</v>
      </c>
      <c r="AT142" s="171" t="s">
        <v>139</v>
      </c>
      <c r="AU142" s="171" t="s">
        <v>91</v>
      </c>
      <c r="AY142" s="14" t="s">
        <v>136</v>
      </c>
      <c r="BE142" s="172">
        <f t="shared" si="8"/>
        <v>0</v>
      </c>
      <c r="BF142" s="172">
        <f t="shared" si="9"/>
        <v>0</v>
      </c>
      <c r="BG142" s="172">
        <f t="shared" si="10"/>
        <v>0</v>
      </c>
      <c r="BH142" s="172">
        <f t="shared" si="11"/>
        <v>0</v>
      </c>
      <c r="BI142" s="172">
        <f t="shared" si="12"/>
        <v>0</v>
      </c>
      <c r="BJ142" s="14" t="s">
        <v>91</v>
      </c>
      <c r="BK142" s="172">
        <f t="shared" si="13"/>
        <v>0</v>
      </c>
      <c r="BL142" s="14" t="s">
        <v>143</v>
      </c>
      <c r="BM142" s="171" t="s">
        <v>558</v>
      </c>
    </row>
    <row r="143" spans="1:65" s="2" customFormat="1" ht="24.2" customHeight="1">
      <c r="A143" s="29"/>
      <c r="B143" s="157"/>
      <c r="C143" s="173" t="s">
        <v>213</v>
      </c>
      <c r="D143" s="173" t="s">
        <v>133</v>
      </c>
      <c r="E143" s="174" t="s">
        <v>168</v>
      </c>
      <c r="F143" s="175" t="s">
        <v>559</v>
      </c>
      <c r="G143" s="176" t="s">
        <v>147</v>
      </c>
      <c r="H143" s="177">
        <v>4</v>
      </c>
      <c r="I143" s="178"/>
      <c r="J143" s="179"/>
      <c r="K143" s="180">
        <f t="shared" si="1"/>
        <v>0</v>
      </c>
      <c r="L143" s="179"/>
      <c r="M143" s="181"/>
      <c r="N143" s="182" t="s">
        <v>1</v>
      </c>
      <c r="O143" s="167" t="s">
        <v>41</v>
      </c>
      <c r="P143" s="168">
        <f t="shared" si="2"/>
        <v>0</v>
      </c>
      <c r="Q143" s="168">
        <f t="shared" si="3"/>
        <v>0</v>
      </c>
      <c r="R143" s="168">
        <f t="shared" si="4"/>
        <v>0</v>
      </c>
      <c r="S143" s="58"/>
      <c r="T143" s="169">
        <f t="shared" si="5"/>
        <v>0</v>
      </c>
      <c r="U143" s="169">
        <v>0</v>
      </c>
      <c r="V143" s="169">
        <f t="shared" si="6"/>
        <v>0</v>
      </c>
      <c r="W143" s="169">
        <v>0</v>
      </c>
      <c r="X143" s="170">
        <f t="shared" si="7"/>
        <v>0</v>
      </c>
      <c r="Y143" s="29"/>
      <c r="Z143" s="29"/>
      <c r="AA143" s="29"/>
      <c r="AB143" s="29"/>
      <c r="AC143" s="29"/>
      <c r="AD143" s="29"/>
      <c r="AE143" s="29"/>
      <c r="AR143" s="171" t="s">
        <v>232</v>
      </c>
      <c r="AT143" s="171" t="s">
        <v>133</v>
      </c>
      <c r="AU143" s="171" t="s">
        <v>91</v>
      </c>
      <c r="AY143" s="14" t="s">
        <v>136</v>
      </c>
      <c r="BE143" s="172">
        <f t="shared" si="8"/>
        <v>0</v>
      </c>
      <c r="BF143" s="172">
        <f t="shared" si="9"/>
        <v>0</v>
      </c>
      <c r="BG143" s="172">
        <f t="shared" si="10"/>
        <v>0</v>
      </c>
      <c r="BH143" s="172">
        <f t="shared" si="11"/>
        <v>0</v>
      </c>
      <c r="BI143" s="172">
        <f t="shared" si="12"/>
        <v>0</v>
      </c>
      <c r="BJ143" s="14" t="s">
        <v>91</v>
      </c>
      <c r="BK143" s="172">
        <f t="shared" si="13"/>
        <v>0</v>
      </c>
      <c r="BL143" s="14" t="s">
        <v>143</v>
      </c>
      <c r="BM143" s="171" t="s">
        <v>560</v>
      </c>
    </row>
    <row r="144" spans="1:65" s="2" customFormat="1" ht="16.5" customHeight="1">
      <c r="A144" s="29"/>
      <c r="B144" s="157"/>
      <c r="C144" s="158" t="s">
        <v>216</v>
      </c>
      <c r="D144" s="158" t="s">
        <v>139</v>
      </c>
      <c r="E144" s="159" t="s">
        <v>538</v>
      </c>
      <c r="F144" s="160" t="s">
        <v>539</v>
      </c>
      <c r="G144" s="161" t="s">
        <v>147</v>
      </c>
      <c r="H144" s="162">
        <v>8</v>
      </c>
      <c r="I144" s="163"/>
      <c r="J144" s="163"/>
      <c r="K144" s="164">
        <f t="shared" si="1"/>
        <v>0</v>
      </c>
      <c r="L144" s="165"/>
      <c r="M144" s="30"/>
      <c r="N144" s="166" t="s">
        <v>1</v>
      </c>
      <c r="O144" s="167" t="s">
        <v>41</v>
      </c>
      <c r="P144" s="168">
        <f t="shared" si="2"/>
        <v>0</v>
      </c>
      <c r="Q144" s="168">
        <f t="shared" si="3"/>
        <v>0</v>
      </c>
      <c r="R144" s="168">
        <f t="shared" si="4"/>
        <v>0</v>
      </c>
      <c r="S144" s="58"/>
      <c r="T144" s="169">
        <f t="shared" si="5"/>
        <v>0</v>
      </c>
      <c r="U144" s="169">
        <v>0</v>
      </c>
      <c r="V144" s="169">
        <f t="shared" si="6"/>
        <v>0</v>
      </c>
      <c r="W144" s="169">
        <v>0</v>
      </c>
      <c r="X144" s="170">
        <f t="shared" si="7"/>
        <v>0</v>
      </c>
      <c r="Y144" s="29"/>
      <c r="Z144" s="29"/>
      <c r="AA144" s="29"/>
      <c r="AB144" s="29"/>
      <c r="AC144" s="29"/>
      <c r="AD144" s="29"/>
      <c r="AE144" s="29"/>
      <c r="AR144" s="171" t="s">
        <v>143</v>
      </c>
      <c r="AT144" s="171" t="s">
        <v>139</v>
      </c>
      <c r="AU144" s="171" t="s">
        <v>91</v>
      </c>
      <c r="AY144" s="14" t="s">
        <v>136</v>
      </c>
      <c r="BE144" s="172">
        <f t="shared" si="8"/>
        <v>0</v>
      </c>
      <c r="BF144" s="172">
        <f t="shared" si="9"/>
        <v>0</v>
      </c>
      <c r="BG144" s="172">
        <f t="shared" si="10"/>
        <v>0</v>
      </c>
      <c r="BH144" s="172">
        <f t="shared" si="11"/>
        <v>0</v>
      </c>
      <c r="BI144" s="172">
        <f t="shared" si="12"/>
        <v>0</v>
      </c>
      <c r="BJ144" s="14" t="s">
        <v>91</v>
      </c>
      <c r="BK144" s="172">
        <f t="shared" si="13"/>
        <v>0</v>
      </c>
      <c r="BL144" s="14" t="s">
        <v>143</v>
      </c>
      <c r="BM144" s="171" t="s">
        <v>561</v>
      </c>
    </row>
    <row r="145" spans="1:65" s="2" customFormat="1" ht="24.2" customHeight="1">
      <c r="A145" s="29"/>
      <c r="B145" s="157"/>
      <c r="C145" s="173" t="s">
        <v>8</v>
      </c>
      <c r="D145" s="173" t="s">
        <v>133</v>
      </c>
      <c r="E145" s="174" t="s">
        <v>172</v>
      </c>
      <c r="F145" s="175" t="s">
        <v>562</v>
      </c>
      <c r="G145" s="176" t="s">
        <v>147</v>
      </c>
      <c r="H145" s="177">
        <v>8</v>
      </c>
      <c r="I145" s="178"/>
      <c r="J145" s="179"/>
      <c r="K145" s="180">
        <f t="shared" si="1"/>
        <v>0</v>
      </c>
      <c r="L145" s="179"/>
      <c r="M145" s="181"/>
      <c r="N145" s="182" t="s">
        <v>1</v>
      </c>
      <c r="O145" s="167" t="s">
        <v>41</v>
      </c>
      <c r="P145" s="168">
        <f t="shared" si="2"/>
        <v>0</v>
      </c>
      <c r="Q145" s="168">
        <f t="shared" si="3"/>
        <v>0</v>
      </c>
      <c r="R145" s="168">
        <f t="shared" si="4"/>
        <v>0</v>
      </c>
      <c r="S145" s="58"/>
      <c r="T145" s="169">
        <f t="shared" si="5"/>
        <v>0</v>
      </c>
      <c r="U145" s="169">
        <v>0</v>
      </c>
      <c r="V145" s="169">
        <f t="shared" si="6"/>
        <v>0</v>
      </c>
      <c r="W145" s="169">
        <v>0</v>
      </c>
      <c r="X145" s="170">
        <f t="shared" si="7"/>
        <v>0</v>
      </c>
      <c r="Y145" s="29"/>
      <c r="Z145" s="29"/>
      <c r="AA145" s="29"/>
      <c r="AB145" s="29"/>
      <c r="AC145" s="29"/>
      <c r="AD145" s="29"/>
      <c r="AE145" s="29"/>
      <c r="AR145" s="171" t="s">
        <v>232</v>
      </c>
      <c r="AT145" s="171" t="s">
        <v>133</v>
      </c>
      <c r="AU145" s="171" t="s">
        <v>91</v>
      </c>
      <c r="AY145" s="14" t="s">
        <v>136</v>
      </c>
      <c r="BE145" s="172">
        <f t="shared" si="8"/>
        <v>0</v>
      </c>
      <c r="BF145" s="172">
        <f t="shared" si="9"/>
        <v>0</v>
      </c>
      <c r="BG145" s="172">
        <f t="shared" si="10"/>
        <v>0</v>
      </c>
      <c r="BH145" s="172">
        <f t="shared" si="11"/>
        <v>0</v>
      </c>
      <c r="BI145" s="172">
        <f t="shared" si="12"/>
        <v>0</v>
      </c>
      <c r="BJ145" s="14" t="s">
        <v>91</v>
      </c>
      <c r="BK145" s="172">
        <f t="shared" si="13"/>
        <v>0</v>
      </c>
      <c r="BL145" s="14" t="s">
        <v>143</v>
      </c>
      <c r="BM145" s="171" t="s">
        <v>563</v>
      </c>
    </row>
    <row r="146" spans="1:65" s="2" customFormat="1" ht="16.5" customHeight="1">
      <c r="A146" s="29"/>
      <c r="B146" s="157"/>
      <c r="C146" s="158" t="s">
        <v>222</v>
      </c>
      <c r="D146" s="158" t="s">
        <v>139</v>
      </c>
      <c r="E146" s="159" t="s">
        <v>538</v>
      </c>
      <c r="F146" s="160" t="s">
        <v>539</v>
      </c>
      <c r="G146" s="161" t="s">
        <v>147</v>
      </c>
      <c r="H146" s="162">
        <v>12</v>
      </c>
      <c r="I146" s="163"/>
      <c r="J146" s="163"/>
      <c r="K146" s="164">
        <f t="shared" si="1"/>
        <v>0</v>
      </c>
      <c r="L146" s="165"/>
      <c r="M146" s="30"/>
      <c r="N146" s="166" t="s">
        <v>1</v>
      </c>
      <c r="O146" s="167" t="s">
        <v>41</v>
      </c>
      <c r="P146" s="168">
        <f t="shared" si="2"/>
        <v>0</v>
      </c>
      <c r="Q146" s="168">
        <f t="shared" si="3"/>
        <v>0</v>
      </c>
      <c r="R146" s="168">
        <f t="shared" si="4"/>
        <v>0</v>
      </c>
      <c r="S146" s="58"/>
      <c r="T146" s="169">
        <f t="shared" si="5"/>
        <v>0</v>
      </c>
      <c r="U146" s="169">
        <v>0</v>
      </c>
      <c r="V146" s="169">
        <f t="shared" si="6"/>
        <v>0</v>
      </c>
      <c r="W146" s="169">
        <v>0</v>
      </c>
      <c r="X146" s="170">
        <f t="shared" si="7"/>
        <v>0</v>
      </c>
      <c r="Y146" s="29"/>
      <c r="Z146" s="29"/>
      <c r="AA146" s="29"/>
      <c r="AB146" s="29"/>
      <c r="AC146" s="29"/>
      <c r="AD146" s="29"/>
      <c r="AE146" s="29"/>
      <c r="AR146" s="171" t="s">
        <v>143</v>
      </c>
      <c r="AT146" s="171" t="s">
        <v>139</v>
      </c>
      <c r="AU146" s="171" t="s">
        <v>91</v>
      </c>
      <c r="AY146" s="14" t="s">
        <v>136</v>
      </c>
      <c r="BE146" s="172">
        <f t="shared" si="8"/>
        <v>0</v>
      </c>
      <c r="BF146" s="172">
        <f t="shared" si="9"/>
        <v>0</v>
      </c>
      <c r="BG146" s="172">
        <f t="shared" si="10"/>
        <v>0</v>
      </c>
      <c r="BH146" s="172">
        <f t="shared" si="11"/>
        <v>0</v>
      </c>
      <c r="BI146" s="172">
        <f t="shared" si="12"/>
        <v>0</v>
      </c>
      <c r="BJ146" s="14" t="s">
        <v>91</v>
      </c>
      <c r="BK146" s="172">
        <f t="shared" si="13"/>
        <v>0</v>
      </c>
      <c r="BL146" s="14" t="s">
        <v>143</v>
      </c>
      <c r="BM146" s="171" t="s">
        <v>564</v>
      </c>
    </row>
    <row r="147" spans="1:65" s="2" customFormat="1" ht="24.2" customHeight="1">
      <c r="A147" s="29"/>
      <c r="B147" s="157"/>
      <c r="C147" s="173" t="s">
        <v>226</v>
      </c>
      <c r="D147" s="173" t="s">
        <v>133</v>
      </c>
      <c r="E147" s="174" t="s">
        <v>178</v>
      </c>
      <c r="F147" s="175" t="s">
        <v>565</v>
      </c>
      <c r="G147" s="176" t="s">
        <v>147</v>
      </c>
      <c r="H147" s="177">
        <v>12</v>
      </c>
      <c r="I147" s="178"/>
      <c r="J147" s="179"/>
      <c r="K147" s="180">
        <f t="shared" si="1"/>
        <v>0</v>
      </c>
      <c r="L147" s="179"/>
      <c r="M147" s="181"/>
      <c r="N147" s="182" t="s">
        <v>1</v>
      </c>
      <c r="O147" s="167" t="s">
        <v>41</v>
      </c>
      <c r="P147" s="168">
        <f t="shared" si="2"/>
        <v>0</v>
      </c>
      <c r="Q147" s="168">
        <f t="shared" si="3"/>
        <v>0</v>
      </c>
      <c r="R147" s="168">
        <f t="shared" si="4"/>
        <v>0</v>
      </c>
      <c r="S147" s="58"/>
      <c r="T147" s="169">
        <f t="shared" si="5"/>
        <v>0</v>
      </c>
      <c r="U147" s="169">
        <v>0</v>
      </c>
      <c r="V147" s="169">
        <f t="shared" si="6"/>
        <v>0</v>
      </c>
      <c r="W147" s="169">
        <v>0</v>
      </c>
      <c r="X147" s="170">
        <f t="shared" si="7"/>
        <v>0</v>
      </c>
      <c r="Y147" s="29"/>
      <c r="Z147" s="29"/>
      <c r="AA147" s="29"/>
      <c r="AB147" s="29"/>
      <c r="AC147" s="29"/>
      <c r="AD147" s="29"/>
      <c r="AE147" s="29"/>
      <c r="AR147" s="171" t="s">
        <v>232</v>
      </c>
      <c r="AT147" s="171" t="s">
        <v>133</v>
      </c>
      <c r="AU147" s="171" t="s">
        <v>91</v>
      </c>
      <c r="AY147" s="14" t="s">
        <v>136</v>
      </c>
      <c r="BE147" s="172">
        <f t="shared" si="8"/>
        <v>0</v>
      </c>
      <c r="BF147" s="172">
        <f t="shared" si="9"/>
        <v>0</v>
      </c>
      <c r="BG147" s="172">
        <f t="shared" si="10"/>
        <v>0</v>
      </c>
      <c r="BH147" s="172">
        <f t="shared" si="11"/>
        <v>0</v>
      </c>
      <c r="BI147" s="172">
        <f t="shared" si="12"/>
        <v>0</v>
      </c>
      <c r="BJ147" s="14" t="s">
        <v>91</v>
      </c>
      <c r="BK147" s="172">
        <f t="shared" si="13"/>
        <v>0</v>
      </c>
      <c r="BL147" s="14" t="s">
        <v>143</v>
      </c>
      <c r="BM147" s="171" t="s">
        <v>566</v>
      </c>
    </row>
    <row r="148" spans="1:65" s="2" customFormat="1" ht="24.2" customHeight="1">
      <c r="A148" s="29"/>
      <c r="B148" s="157"/>
      <c r="C148" s="158" t="s">
        <v>229</v>
      </c>
      <c r="D148" s="158" t="s">
        <v>139</v>
      </c>
      <c r="E148" s="159" t="s">
        <v>567</v>
      </c>
      <c r="F148" s="160" t="s">
        <v>568</v>
      </c>
      <c r="G148" s="161" t="s">
        <v>147</v>
      </c>
      <c r="H148" s="162">
        <v>126</v>
      </c>
      <c r="I148" s="163"/>
      <c r="J148" s="163"/>
      <c r="K148" s="164">
        <f t="shared" si="1"/>
        <v>0</v>
      </c>
      <c r="L148" s="165"/>
      <c r="M148" s="30"/>
      <c r="N148" s="166" t="s">
        <v>1</v>
      </c>
      <c r="O148" s="167" t="s">
        <v>41</v>
      </c>
      <c r="P148" s="168">
        <f t="shared" si="2"/>
        <v>0</v>
      </c>
      <c r="Q148" s="168">
        <f t="shared" si="3"/>
        <v>0</v>
      </c>
      <c r="R148" s="168">
        <f t="shared" si="4"/>
        <v>0</v>
      </c>
      <c r="S148" s="58"/>
      <c r="T148" s="169">
        <f t="shared" si="5"/>
        <v>0</v>
      </c>
      <c r="U148" s="169">
        <v>0</v>
      </c>
      <c r="V148" s="169">
        <f t="shared" si="6"/>
        <v>0</v>
      </c>
      <c r="W148" s="169">
        <v>0</v>
      </c>
      <c r="X148" s="170">
        <f t="shared" si="7"/>
        <v>0</v>
      </c>
      <c r="Y148" s="29"/>
      <c r="Z148" s="29"/>
      <c r="AA148" s="29"/>
      <c r="AB148" s="29"/>
      <c r="AC148" s="29"/>
      <c r="AD148" s="29"/>
      <c r="AE148" s="29"/>
      <c r="AR148" s="171" t="s">
        <v>143</v>
      </c>
      <c r="AT148" s="171" t="s">
        <v>139</v>
      </c>
      <c r="AU148" s="171" t="s">
        <v>91</v>
      </c>
      <c r="AY148" s="14" t="s">
        <v>136</v>
      </c>
      <c r="BE148" s="172">
        <f t="shared" si="8"/>
        <v>0</v>
      </c>
      <c r="BF148" s="172">
        <f t="shared" si="9"/>
        <v>0</v>
      </c>
      <c r="BG148" s="172">
        <f t="shared" si="10"/>
        <v>0</v>
      </c>
      <c r="BH148" s="172">
        <f t="shared" si="11"/>
        <v>0</v>
      </c>
      <c r="BI148" s="172">
        <f t="shared" si="12"/>
        <v>0</v>
      </c>
      <c r="BJ148" s="14" t="s">
        <v>91</v>
      </c>
      <c r="BK148" s="172">
        <f t="shared" si="13"/>
        <v>0</v>
      </c>
      <c r="BL148" s="14" t="s">
        <v>143</v>
      </c>
      <c r="BM148" s="171" t="s">
        <v>569</v>
      </c>
    </row>
    <row r="149" spans="1:65" s="2" customFormat="1" ht="29.25">
      <c r="A149" s="29"/>
      <c r="B149" s="30"/>
      <c r="C149" s="29"/>
      <c r="D149" s="183" t="s">
        <v>182</v>
      </c>
      <c r="E149" s="29"/>
      <c r="F149" s="184" t="s">
        <v>570</v>
      </c>
      <c r="G149" s="29"/>
      <c r="H149" s="29"/>
      <c r="I149" s="185"/>
      <c r="J149" s="185"/>
      <c r="K149" s="29"/>
      <c r="L149" s="29"/>
      <c r="M149" s="30"/>
      <c r="N149" s="186"/>
      <c r="O149" s="187"/>
      <c r="P149" s="58"/>
      <c r="Q149" s="58"/>
      <c r="R149" s="58"/>
      <c r="S149" s="58"/>
      <c r="T149" s="58"/>
      <c r="U149" s="58"/>
      <c r="V149" s="58"/>
      <c r="W149" s="58"/>
      <c r="X149" s="59"/>
      <c r="Y149" s="29"/>
      <c r="Z149" s="29"/>
      <c r="AA149" s="29"/>
      <c r="AB149" s="29"/>
      <c r="AC149" s="29"/>
      <c r="AD149" s="29"/>
      <c r="AE149" s="29"/>
      <c r="AT149" s="14" t="s">
        <v>182</v>
      </c>
      <c r="AU149" s="14" t="s">
        <v>91</v>
      </c>
    </row>
    <row r="150" spans="1:65" s="2" customFormat="1" ht="16.5" customHeight="1">
      <c r="A150" s="29"/>
      <c r="B150" s="157"/>
      <c r="C150" s="173" t="s">
        <v>234</v>
      </c>
      <c r="D150" s="173" t="s">
        <v>133</v>
      </c>
      <c r="E150" s="174" t="s">
        <v>571</v>
      </c>
      <c r="F150" s="175" t="s">
        <v>572</v>
      </c>
      <c r="G150" s="176" t="s">
        <v>147</v>
      </c>
      <c r="H150" s="177">
        <v>126</v>
      </c>
      <c r="I150" s="178"/>
      <c r="J150" s="179"/>
      <c r="K150" s="180">
        <f>ROUND(P150*H150,2)</f>
        <v>0</v>
      </c>
      <c r="L150" s="179"/>
      <c r="M150" s="181"/>
      <c r="N150" s="182" t="s">
        <v>1</v>
      </c>
      <c r="O150" s="167" t="s">
        <v>41</v>
      </c>
      <c r="P150" s="168">
        <f>I150+J150</f>
        <v>0</v>
      </c>
      <c r="Q150" s="168">
        <f>ROUND(I150*H150,2)</f>
        <v>0</v>
      </c>
      <c r="R150" s="168">
        <f>ROUND(J150*H150,2)</f>
        <v>0</v>
      </c>
      <c r="S150" s="58"/>
      <c r="T150" s="169">
        <f>S150*H150</f>
        <v>0</v>
      </c>
      <c r="U150" s="169">
        <v>1.0000000000000001E-5</v>
      </c>
      <c r="V150" s="169">
        <f>U150*H150</f>
        <v>1.2600000000000001E-3</v>
      </c>
      <c r="W150" s="169">
        <v>0</v>
      </c>
      <c r="X150" s="170">
        <f>W150*H150</f>
        <v>0</v>
      </c>
      <c r="Y150" s="29"/>
      <c r="Z150" s="29"/>
      <c r="AA150" s="29"/>
      <c r="AB150" s="29"/>
      <c r="AC150" s="29"/>
      <c r="AD150" s="29"/>
      <c r="AE150" s="29"/>
      <c r="AR150" s="171" t="s">
        <v>176</v>
      </c>
      <c r="AT150" s="171" t="s">
        <v>133</v>
      </c>
      <c r="AU150" s="171" t="s">
        <v>91</v>
      </c>
      <c r="AY150" s="14" t="s">
        <v>136</v>
      </c>
      <c r="BE150" s="172">
        <f>IF(O150="základná",K150,0)</f>
        <v>0</v>
      </c>
      <c r="BF150" s="172">
        <f>IF(O150="znížená",K150,0)</f>
        <v>0</v>
      </c>
      <c r="BG150" s="172">
        <f>IF(O150="zákl. prenesená",K150,0)</f>
        <v>0</v>
      </c>
      <c r="BH150" s="172">
        <f>IF(O150="zníž. prenesená",K150,0)</f>
        <v>0</v>
      </c>
      <c r="BI150" s="172">
        <f>IF(O150="nulová",K150,0)</f>
        <v>0</v>
      </c>
      <c r="BJ150" s="14" t="s">
        <v>91</v>
      </c>
      <c r="BK150" s="172">
        <f>ROUND(P150*H150,2)</f>
        <v>0</v>
      </c>
      <c r="BL150" s="14" t="s">
        <v>176</v>
      </c>
      <c r="BM150" s="171" t="s">
        <v>573</v>
      </c>
    </row>
    <row r="151" spans="1:65" s="2" customFormat="1" ht="24.2" customHeight="1">
      <c r="A151" s="29"/>
      <c r="B151" s="157"/>
      <c r="C151" s="158" t="s">
        <v>238</v>
      </c>
      <c r="D151" s="158" t="s">
        <v>139</v>
      </c>
      <c r="E151" s="159" t="s">
        <v>574</v>
      </c>
      <c r="F151" s="160" t="s">
        <v>575</v>
      </c>
      <c r="G151" s="161" t="s">
        <v>147</v>
      </c>
      <c r="H151" s="162">
        <v>126</v>
      </c>
      <c r="I151" s="163"/>
      <c r="J151" s="163"/>
      <c r="K151" s="164">
        <f>ROUND(P151*H151,2)</f>
        <v>0</v>
      </c>
      <c r="L151" s="165"/>
      <c r="M151" s="30"/>
      <c r="N151" s="166" t="s">
        <v>1</v>
      </c>
      <c r="O151" s="167" t="s">
        <v>41</v>
      </c>
      <c r="P151" s="168">
        <f>I151+J151</f>
        <v>0</v>
      </c>
      <c r="Q151" s="168">
        <f>ROUND(I151*H151,2)</f>
        <v>0</v>
      </c>
      <c r="R151" s="168">
        <f>ROUND(J151*H151,2)</f>
        <v>0</v>
      </c>
      <c r="S151" s="58"/>
      <c r="T151" s="169">
        <f>S151*H151</f>
        <v>0</v>
      </c>
      <c r="U151" s="169">
        <v>0</v>
      </c>
      <c r="V151" s="169">
        <f>U151*H151</f>
        <v>0</v>
      </c>
      <c r="W151" s="169">
        <v>0</v>
      </c>
      <c r="X151" s="170">
        <f>W151*H151</f>
        <v>0</v>
      </c>
      <c r="Y151" s="29"/>
      <c r="Z151" s="29"/>
      <c r="AA151" s="29"/>
      <c r="AB151" s="29"/>
      <c r="AC151" s="29"/>
      <c r="AD151" s="29"/>
      <c r="AE151" s="29"/>
      <c r="AR151" s="171" t="s">
        <v>143</v>
      </c>
      <c r="AT151" s="171" t="s">
        <v>139</v>
      </c>
      <c r="AU151" s="171" t="s">
        <v>91</v>
      </c>
      <c r="AY151" s="14" t="s">
        <v>136</v>
      </c>
      <c r="BE151" s="172">
        <f>IF(O151="základná",K151,0)</f>
        <v>0</v>
      </c>
      <c r="BF151" s="172">
        <f>IF(O151="znížená",K151,0)</f>
        <v>0</v>
      </c>
      <c r="BG151" s="172">
        <f>IF(O151="zákl. prenesená",K151,0)</f>
        <v>0</v>
      </c>
      <c r="BH151" s="172">
        <f>IF(O151="zníž. prenesená",K151,0)</f>
        <v>0</v>
      </c>
      <c r="BI151" s="172">
        <f>IF(O151="nulová",K151,0)</f>
        <v>0</v>
      </c>
      <c r="BJ151" s="14" t="s">
        <v>91</v>
      </c>
      <c r="BK151" s="172">
        <f>ROUND(P151*H151,2)</f>
        <v>0</v>
      </c>
      <c r="BL151" s="14" t="s">
        <v>143</v>
      </c>
      <c r="BM151" s="171" t="s">
        <v>576</v>
      </c>
    </row>
    <row r="152" spans="1:65" s="2" customFormat="1" ht="33" customHeight="1">
      <c r="A152" s="29"/>
      <c r="B152" s="157"/>
      <c r="C152" s="158" t="s">
        <v>242</v>
      </c>
      <c r="D152" s="158" t="s">
        <v>139</v>
      </c>
      <c r="E152" s="159" t="s">
        <v>577</v>
      </c>
      <c r="F152" s="160" t="s">
        <v>578</v>
      </c>
      <c r="G152" s="161" t="s">
        <v>147</v>
      </c>
      <c r="H152" s="162">
        <v>280</v>
      </c>
      <c r="I152" s="163"/>
      <c r="J152" s="163"/>
      <c r="K152" s="164">
        <f>ROUND(P152*H152,2)</f>
        <v>0</v>
      </c>
      <c r="L152" s="165"/>
      <c r="M152" s="30"/>
      <c r="N152" s="166" t="s">
        <v>1</v>
      </c>
      <c r="O152" s="167" t="s">
        <v>41</v>
      </c>
      <c r="P152" s="168">
        <f>I152+J152</f>
        <v>0</v>
      </c>
      <c r="Q152" s="168">
        <f>ROUND(I152*H152,2)</f>
        <v>0</v>
      </c>
      <c r="R152" s="168">
        <f>ROUND(J152*H152,2)</f>
        <v>0</v>
      </c>
      <c r="S152" s="58"/>
      <c r="T152" s="169">
        <f>S152*H152</f>
        <v>0</v>
      </c>
      <c r="U152" s="169">
        <v>0</v>
      </c>
      <c r="V152" s="169">
        <f>U152*H152</f>
        <v>0</v>
      </c>
      <c r="W152" s="169">
        <v>0</v>
      </c>
      <c r="X152" s="170">
        <f>W152*H152</f>
        <v>0</v>
      </c>
      <c r="Y152" s="29"/>
      <c r="Z152" s="29"/>
      <c r="AA152" s="29"/>
      <c r="AB152" s="29"/>
      <c r="AC152" s="29"/>
      <c r="AD152" s="29"/>
      <c r="AE152" s="29"/>
      <c r="AR152" s="171" t="s">
        <v>143</v>
      </c>
      <c r="AT152" s="171" t="s">
        <v>139</v>
      </c>
      <c r="AU152" s="171" t="s">
        <v>91</v>
      </c>
      <c r="AY152" s="14" t="s">
        <v>136</v>
      </c>
      <c r="BE152" s="172">
        <f>IF(O152="základná",K152,0)</f>
        <v>0</v>
      </c>
      <c r="BF152" s="172">
        <f>IF(O152="znížená",K152,0)</f>
        <v>0</v>
      </c>
      <c r="BG152" s="172">
        <f>IF(O152="zákl. prenesená",K152,0)</f>
        <v>0</v>
      </c>
      <c r="BH152" s="172">
        <f>IF(O152="zníž. prenesená",K152,0)</f>
        <v>0</v>
      </c>
      <c r="BI152" s="172">
        <f>IF(O152="nulová",K152,0)</f>
        <v>0</v>
      </c>
      <c r="BJ152" s="14" t="s">
        <v>91</v>
      </c>
      <c r="BK152" s="172">
        <f>ROUND(P152*H152,2)</f>
        <v>0</v>
      </c>
      <c r="BL152" s="14" t="s">
        <v>143</v>
      </c>
      <c r="BM152" s="171" t="s">
        <v>579</v>
      </c>
    </row>
    <row r="153" spans="1:65" s="2" customFormat="1" ht="19.5">
      <c r="A153" s="29"/>
      <c r="B153" s="30"/>
      <c r="C153" s="29"/>
      <c r="D153" s="183" t="s">
        <v>182</v>
      </c>
      <c r="E153" s="29"/>
      <c r="F153" s="184" t="s">
        <v>580</v>
      </c>
      <c r="G153" s="29"/>
      <c r="H153" s="29"/>
      <c r="I153" s="185"/>
      <c r="J153" s="185"/>
      <c r="K153" s="29"/>
      <c r="L153" s="29"/>
      <c r="M153" s="30"/>
      <c r="N153" s="186"/>
      <c r="O153" s="187"/>
      <c r="P153" s="58"/>
      <c r="Q153" s="58"/>
      <c r="R153" s="58"/>
      <c r="S153" s="58"/>
      <c r="T153" s="58"/>
      <c r="U153" s="58"/>
      <c r="V153" s="58"/>
      <c r="W153" s="58"/>
      <c r="X153" s="59"/>
      <c r="Y153" s="29"/>
      <c r="Z153" s="29"/>
      <c r="AA153" s="29"/>
      <c r="AB153" s="29"/>
      <c r="AC153" s="29"/>
      <c r="AD153" s="29"/>
      <c r="AE153" s="29"/>
      <c r="AT153" s="14" t="s">
        <v>182</v>
      </c>
      <c r="AU153" s="14" t="s">
        <v>91</v>
      </c>
    </row>
    <row r="154" spans="1:65" s="2" customFormat="1" ht="16.5" customHeight="1">
      <c r="A154" s="29"/>
      <c r="B154" s="157"/>
      <c r="C154" s="173" t="s">
        <v>246</v>
      </c>
      <c r="D154" s="173" t="s">
        <v>133</v>
      </c>
      <c r="E154" s="174" t="s">
        <v>581</v>
      </c>
      <c r="F154" s="175" t="s">
        <v>582</v>
      </c>
      <c r="G154" s="176" t="s">
        <v>147</v>
      </c>
      <c r="H154" s="177">
        <v>280</v>
      </c>
      <c r="I154" s="178"/>
      <c r="J154" s="179"/>
      <c r="K154" s="180">
        <f>ROUND(P154*H154,2)</f>
        <v>0</v>
      </c>
      <c r="L154" s="179"/>
      <c r="M154" s="181"/>
      <c r="N154" s="182" t="s">
        <v>1</v>
      </c>
      <c r="O154" s="167" t="s">
        <v>41</v>
      </c>
      <c r="P154" s="168">
        <f>I154+J154</f>
        <v>0</v>
      </c>
      <c r="Q154" s="168">
        <f>ROUND(I154*H154,2)</f>
        <v>0</v>
      </c>
      <c r="R154" s="168">
        <f>ROUND(J154*H154,2)</f>
        <v>0</v>
      </c>
      <c r="S154" s="58"/>
      <c r="T154" s="169">
        <f>S154*H154</f>
        <v>0</v>
      </c>
      <c r="U154" s="169">
        <v>1.0000000000000001E-5</v>
      </c>
      <c r="V154" s="169">
        <f>U154*H154</f>
        <v>2.8000000000000004E-3</v>
      </c>
      <c r="W154" s="169">
        <v>0</v>
      </c>
      <c r="X154" s="170">
        <f>W154*H154</f>
        <v>0</v>
      </c>
      <c r="Y154" s="29"/>
      <c r="Z154" s="29"/>
      <c r="AA154" s="29"/>
      <c r="AB154" s="29"/>
      <c r="AC154" s="29"/>
      <c r="AD154" s="29"/>
      <c r="AE154" s="29"/>
      <c r="AR154" s="171" t="s">
        <v>176</v>
      </c>
      <c r="AT154" s="171" t="s">
        <v>133</v>
      </c>
      <c r="AU154" s="171" t="s">
        <v>91</v>
      </c>
      <c r="AY154" s="14" t="s">
        <v>136</v>
      </c>
      <c r="BE154" s="172">
        <f>IF(O154="základná",K154,0)</f>
        <v>0</v>
      </c>
      <c r="BF154" s="172">
        <f>IF(O154="znížená",K154,0)</f>
        <v>0</v>
      </c>
      <c r="BG154" s="172">
        <f>IF(O154="zákl. prenesená",K154,0)</f>
        <v>0</v>
      </c>
      <c r="BH154" s="172">
        <f>IF(O154="zníž. prenesená",K154,0)</f>
        <v>0</v>
      </c>
      <c r="BI154" s="172">
        <f>IF(O154="nulová",K154,0)</f>
        <v>0</v>
      </c>
      <c r="BJ154" s="14" t="s">
        <v>91</v>
      </c>
      <c r="BK154" s="172">
        <f>ROUND(P154*H154,2)</f>
        <v>0</v>
      </c>
      <c r="BL154" s="14" t="s">
        <v>176</v>
      </c>
      <c r="BM154" s="171" t="s">
        <v>583</v>
      </c>
    </row>
    <row r="155" spans="1:65" s="2" customFormat="1" ht="21.75" customHeight="1">
      <c r="A155" s="29"/>
      <c r="B155" s="157"/>
      <c r="C155" s="158" t="s">
        <v>250</v>
      </c>
      <c r="D155" s="158" t="s">
        <v>139</v>
      </c>
      <c r="E155" s="159" t="s">
        <v>584</v>
      </c>
      <c r="F155" s="160" t="s">
        <v>585</v>
      </c>
      <c r="G155" s="161" t="s">
        <v>142</v>
      </c>
      <c r="H155" s="162">
        <v>200</v>
      </c>
      <c r="I155" s="163"/>
      <c r="J155" s="163"/>
      <c r="K155" s="164">
        <f>ROUND(P155*H155,2)</f>
        <v>0</v>
      </c>
      <c r="L155" s="165"/>
      <c r="M155" s="30"/>
      <c r="N155" s="166" t="s">
        <v>1</v>
      </c>
      <c r="O155" s="167" t="s">
        <v>41</v>
      </c>
      <c r="P155" s="168">
        <f>I155+J155</f>
        <v>0</v>
      </c>
      <c r="Q155" s="168">
        <f>ROUND(I155*H155,2)</f>
        <v>0</v>
      </c>
      <c r="R155" s="168">
        <f>ROUND(J155*H155,2)</f>
        <v>0</v>
      </c>
      <c r="S155" s="58"/>
      <c r="T155" s="169">
        <f>S155*H155</f>
        <v>0</v>
      </c>
      <c r="U155" s="169">
        <v>0</v>
      </c>
      <c r="V155" s="169">
        <f>U155*H155</f>
        <v>0</v>
      </c>
      <c r="W155" s="169">
        <v>0</v>
      </c>
      <c r="X155" s="170">
        <f>W155*H155</f>
        <v>0</v>
      </c>
      <c r="Y155" s="29"/>
      <c r="Z155" s="29"/>
      <c r="AA155" s="29"/>
      <c r="AB155" s="29"/>
      <c r="AC155" s="29"/>
      <c r="AD155" s="29"/>
      <c r="AE155" s="29"/>
      <c r="AR155" s="171" t="s">
        <v>143</v>
      </c>
      <c r="AT155" s="171" t="s">
        <v>139</v>
      </c>
      <c r="AU155" s="171" t="s">
        <v>91</v>
      </c>
      <c r="AY155" s="14" t="s">
        <v>136</v>
      </c>
      <c r="BE155" s="172">
        <f>IF(O155="základná",K155,0)</f>
        <v>0</v>
      </c>
      <c r="BF155" s="172">
        <f>IF(O155="znížená",K155,0)</f>
        <v>0</v>
      </c>
      <c r="BG155" s="172">
        <f>IF(O155="zákl. prenesená",K155,0)</f>
        <v>0</v>
      </c>
      <c r="BH155" s="172">
        <f>IF(O155="zníž. prenesená",K155,0)</f>
        <v>0</v>
      </c>
      <c r="BI155" s="172">
        <f>IF(O155="nulová",K155,0)</f>
        <v>0</v>
      </c>
      <c r="BJ155" s="14" t="s">
        <v>91</v>
      </c>
      <c r="BK155" s="172">
        <f>ROUND(P155*H155,2)</f>
        <v>0</v>
      </c>
      <c r="BL155" s="14" t="s">
        <v>143</v>
      </c>
      <c r="BM155" s="171" t="s">
        <v>586</v>
      </c>
    </row>
    <row r="156" spans="1:65" s="2" customFormat="1" ht="29.25">
      <c r="A156" s="29"/>
      <c r="B156" s="30"/>
      <c r="C156" s="29"/>
      <c r="D156" s="183" t="s">
        <v>182</v>
      </c>
      <c r="E156" s="29"/>
      <c r="F156" s="184" t="s">
        <v>587</v>
      </c>
      <c r="G156" s="29"/>
      <c r="H156" s="29"/>
      <c r="I156" s="185"/>
      <c r="J156" s="185"/>
      <c r="K156" s="29"/>
      <c r="L156" s="29"/>
      <c r="M156" s="30"/>
      <c r="N156" s="186"/>
      <c r="O156" s="187"/>
      <c r="P156" s="58"/>
      <c r="Q156" s="58"/>
      <c r="R156" s="58"/>
      <c r="S156" s="58"/>
      <c r="T156" s="58"/>
      <c r="U156" s="58"/>
      <c r="V156" s="58"/>
      <c r="W156" s="58"/>
      <c r="X156" s="59"/>
      <c r="Y156" s="29"/>
      <c r="Z156" s="29"/>
      <c r="AA156" s="29"/>
      <c r="AB156" s="29"/>
      <c r="AC156" s="29"/>
      <c r="AD156" s="29"/>
      <c r="AE156" s="29"/>
      <c r="AT156" s="14" t="s">
        <v>182</v>
      </c>
      <c r="AU156" s="14" t="s">
        <v>91</v>
      </c>
    </row>
    <row r="157" spans="1:65" s="2" customFormat="1" ht="16.5" customHeight="1">
      <c r="A157" s="29"/>
      <c r="B157" s="157"/>
      <c r="C157" s="173" t="s">
        <v>254</v>
      </c>
      <c r="D157" s="173" t="s">
        <v>133</v>
      </c>
      <c r="E157" s="174" t="s">
        <v>588</v>
      </c>
      <c r="F157" s="175" t="s">
        <v>589</v>
      </c>
      <c r="G157" s="176" t="s">
        <v>142</v>
      </c>
      <c r="H157" s="177">
        <v>200</v>
      </c>
      <c r="I157" s="178"/>
      <c r="J157" s="179"/>
      <c r="K157" s="180">
        <f>ROUND(P157*H157,2)</f>
        <v>0</v>
      </c>
      <c r="L157" s="179"/>
      <c r="M157" s="181"/>
      <c r="N157" s="182" t="s">
        <v>1</v>
      </c>
      <c r="O157" s="167" t="s">
        <v>41</v>
      </c>
      <c r="P157" s="168">
        <f>I157+J157</f>
        <v>0</v>
      </c>
      <c r="Q157" s="168">
        <f>ROUND(I157*H157,2)</f>
        <v>0</v>
      </c>
      <c r="R157" s="168">
        <f>ROUND(J157*H157,2)</f>
        <v>0</v>
      </c>
      <c r="S157" s="58"/>
      <c r="T157" s="169">
        <f>S157*H157</f>
        <v>0</v>
      </c>
      <c r="U157" s="169">
        <v>1.3999999999999999E-4</v>
      </c>
      <c r="V157" s="169">
        <f>U157*H157</f>
        <v>2.7999999999999997E-2</v>
      </c>
      <c r="W157" s="169">
        <v>0</v>
      </c>
      <c r="X157" s="170">
        <f>W157*H157</f>
        <v>0</v>
      </c>
      <c r="Y157" s="29"/>
      <c r="Z157" s="29"/>
      <c r="AA157" s="29"/>
      <c r="AB157" s="29"/>
      <c r="AC157" s="29"/>
      <c r="AD157" s="29"/>
      <c r="AE157" s="29"/>
      <c r="AR157" s="171" t="s">
        <v>176</v>
      </c>
      <c r="AT157" s="171" t="s">
        <v>133</v>
      </c>
      <c r="AU157" s="171" t="s">
        <v>91</v>
      </c>
      <c r="AY157" s="14" t="s">
        <v>136</v>
      </c>
      <c r="BE157" s="172">
        <f>IF(O157="základná",K157,0)</f>
        <v>0</v>
      </c>
      <c r="BF157" s="172">
        <f>IF(O157="znížená",K157,0)</f>
        <v>0</v>
      </c>
      <c r="BG157" s="172">
        <f>IF(O157="zákl. prenesená",K157,0)</f>
        <v>0</v>
      </c>
      <c r="BH157" s="172">
        <f>IF(O157="zníž. prenesená",K157,0)</f>
        <v>0</v>
      </c>
      <c r="BI157" s="172">
        <f>IF(O157="nulová",K157,0)</f>
        <v>0</v>
      </c>
      <c r="BJ157" s="14" t="s">
        <v>91</v>
      </c>
      <c r="BK157" s="172">
        <f>ROUND(P157*H157,2)</f>
        <v>0</v>
      </c>
      <c r="BL157" s="14" t="s">
        <v>176</v>
      </c>
      <c r="BM157" s="171" t="s">
        <v>590</v>
      </c>
    </row>
    <row r="158" spans="1:65" s="2" customFormat="1" ht="24.2" customHeight="1">
      <c r="A158" s="29"/>
      <c r="B158" s="157"/>
      <c r="C158" s="158" t="s">
        <v>258</v>
      </c>
      <c r="D158" s="158" t="s">
        <v>139</v>
      </c>
      <c r="E158" s="159" t="s">
        <v>591</v>
      </c>
      <c r="F158" s="160" t="s">
        <v>592</v>
      </c>
      <c r="G158" s="161" t="s">
        <v>142</v>
      </c>
      <c r="H158" s="162">
        <v>40</v>
      </c>
      <c r="I158" s="163"/>
      <c r="J158" s="163"/>
      <c r="K158" s="164">
        <f>ROUND(P158*H158,2)</f>
        <v>0</v>
      </c>
      <c r="L158" s="165"/>
      <c r="M158" s="30"/>
      <c r="N158" s="166" t="s">
        <v>1</v>
      </c>
      <c r="O158" s="167" t="s">
        <v>41</v>
      </c>
      <c r="P158" s="168">
        <f>I158+J158</f>
        <v>0</v>
      </c>
      <c r="Q158" s="168">
        <f>ROUND(I158*H158,2)</f>
        <v>0</v>
      </c>
      <c r="R158" s="168">
        <f>ROUND(J158*H158,2)</f>
        <v>0</v>
      </c>
      <c r="S158" s="58"/>
      <c r="T158" s="169">
        <f>S158*H158</f>
        <v>0</v>
      </c>
      <c r="U158" s="169">
        <v>0</v>
      </c>
      <c r="V158" s="169">
        <f>U158*H158</f>
        <v>0</v>
      </c>
      <c r="W158" s="169">
        <v>0</v>
      </c>
      <c r="X158" s="170">
        <f>W158*H158</f>
        <v>0</v>
      </c>
      <c r="Y158" s="29"/>
      <c r="Z158" s="29"/>
      <c r="AA158" s="29"/>
      <c r="AB158" s="29"/>
      <c r="AC158" s="29"/>
      <c r="AD158" s="29"/>
      <c r="AE158" s="29"/>
      <c r="AR158" s="171" t="s">
        <v>143</v>
      </c>
      <c r="AT158" s="171" t="s">
        <v>139</v>
      </c>
      <c r="AU158" s="171" t="s">
        <v>91</v>
      </c>
      <c r="AY158" s="14" t="s">
        <v>136</v>
      </c>
      <c r="BE158" s="172">
        <f>IF(O158="základná",K158,0)</f>
        <v>0</v>
      </c>
      <c r="BF158" s="172">
        <f>IF(O158="znížená",K158,0)</f>
        <v>0</v>
      </c>
      <c r="BG158" s="172">
        <f>IF(O158="zákl. prenesená",K158,0)</f>
        <v>0</v>
      </c>
      <c r="BH158" s="172">
        <f>IF(O158="zníž. prenesená",K158,0)</f>
        <v>0</v>
      </c>
      <c r="BI158" s="172">
        <f>IF(O158="nulová",K158,0)</f>
        <v>0</v>
      </c>
      <c r="BJ158" s="14" t="s">
        <v>91</v>
      </c>
      <c r="BK158" s="172">
        <f>ROUND(P158*H158,2)</f>
        <v>0</v>
      </c>
      <c r="BL158" s="14" t="s">
        <v>143</v>
      </c>
      <c r="BM158" s="171" t="s">
        <v>593</v>
      </c>
    </row>
    <row r="159" spans="1:65" s="2" customFormat="1" ht="19.5">
      <c r="A159" s="29"/>
      <c r="B159" s="30"/>
      <c r="C159" s="29"/>
      <c r="D159" s="183" t="s">
        <v>182</v>
      </c>
      <c r="E159" s="29"/>
      <c r="F159" s="184" t="s">
        <v>594</v>
      </c>
      <c r="G159" s="29"/>
      <c r="H159" s="29"/>
      <c r="I159" s="185"/>
      <c r="J159" s="185"/>
      <c r="K159" s="29"/>
      <c r="L159" s="29"/>
      <c r="M159" s="30"/>
      <c r="N159" s="186"/>
      <c r="O159" s="187"/>
      <c r="P159" s="58"/>
      <c r="Q159" s="58"/>
      <c r="R159" s="58"/>
      <c r="S159" s="58"/>
      <c r="T159" s="58"/>
      <c r="U159" s="58"/>
      <c r="V159" s="58"/>
      <c r="W159" s="58"/>
      <c r="X159" s="59"/>
      <c r="Y159" s="29"/>
      <c r="Z159" s="29"/>
      <c r="AA159" s="29"/>
      <c r="AB159" s="29"/>
      <c r="AC159" s="29"/>
      <c r="AD159" s="29"/>
      <c r="AE159" s="29"/>
      <c r="AT159" s="14" t="s">
        <v>182</v>
      </c>
      <c r="AU159" s="14" t="s">
        <v>91</v>
      </c>
    </row>
    <row r="160" spans="1:65" s="2" customFormat="1" ht="16.5" customHeight="1">
      <c r="A160" s="29"/>
      <c r="B160" s="157"/>
      <c r="C160" s="173" t="s">
        <v>262</v>
      </c>
      <c r="D160" s="173" t="s">
        <v>133</v>
      </c>
      <c r="E160" s="174" t="s">
        <v>595</v>
      </c>
      <c r="F160" s="175" t="s">
        <v>596</v>
      </c>
      <c r="G160" s="176" t="s">
        <v>142</v>
      </c>
      <c r="H160" s="177">
        <v>40</v>
      </c>
      <c r="I160" s="178"/>
      <c r="J160" s="179"/>
      <c r="K160" s="180">
        <f t="shared" ref="K160:K185" si="14">ROUND(P160*H160,2)</f>
        <v>0</v>
      </c>
      <c r="L160" s="179"/>
      <c r="M160" s="181"/>
      <c r="N160" s="182" t="s">
        <v>1</v>
      </c>
      <c r="O160" s="167" t="s">
        <v>41</v>
      </c>
      <c r="P160" s="168">
        <f t="shared" ref="P160:P185" si="15">I160+J160</f>
        <v>0</v>
      </c>
      <c r="Q160" s="168">
        <f t="shared" ref="Q160:Q185" si="16">ROUND(I160*H160,2)</f>
        <v>0</v>
      </c>
      <c r="R160" s="168">
        <f t="shared" ref="R160:R185" si="17">ROUND(J160*H160,2)</f>
        <v>0</v>
      </c>
      <c r="S160" s="58"/>
      <c r="T160" s="169">
        <f t="shared" ref="T160:T185" si="18">S160*H160</f>
        <v>0</v>
      </c>
      <c r="U160" s="169">
        <v>2.0000000000000002E-5</v>
      </c>
      <c r="V160" s="169">
        <f t="shared" ref="V160:V185" si="19">U160*H160</f>
        <v>8.0000000000000004E-4</v>
      </c>
      <c r="W160" s="169">
        <v>0</v>
      </c>
      <c r="X160" s="170">
        <f t="shared" ref="X160:X185" si="20">W160*H160</f>
        <v>0</v>
      </c>
      <c r="Y160" s="29"/>
      <c r="Z160" s="29"/>
      <c r="AA160" s="29"/>
      <c r="AB160" s="29"/>
      <c r="AC160" s="29"/>
      <c r="AD160" s="29"/>
      <c r="AE160" s="29"/>
      <c r="AR160" s="171" t="s">
        <v>176</v>
      </c>
      <c r="AT160" s="171" t="s">
        <v>133</v>
      </c>
      <c r="AU160" s="171" t="s">
        <v>91</v>
      </c>
      <c r="AY160" s="14" t="s">
        <v>136</v>
      </c>
      <c r="BE160" s="172">
        <f t="shared" ref="BE160:BE185" si="21">IF(O160="základná",K160,0)</f>
        <v>0</v>
      </c>
      <c r="BF160" s="172">
        <f t="shared" ref="BF160:BF185" si="22">IF(O160="znížená",K160,0)</f>
        <v>0</v>
      </c>
      <c r="BG160" s="172">
        <f t="shared" ref="BG160:BG185" si="23">IF(O160="zákl. prenesená",K160,0)</f>
        <v>0</v>
      </c>
      <c r="BH160" s="172">
        <f t="shared" ref="BH160:BH185" si="24">IF(O160="zníž. prenesená",K160,0)</f>
        <v>0</v>
      </c>
      <c r="BI160" s="172">
        <f t="shared" ref="BI160:BI185" si="25">IF(O160="nulová",K160,0)</f>
        <v>0</v>
      </c>
      <c r="BJ160" s="14" t="s">
        <v>91</v>
      </c>
      <c r="BK160" s="172">
        <f t="shared" ref="BK160:BK185" si="26">ROUND(P160*H160,2)</f>
        <v>0</v>
      </c>
      <c r="BL160" s="14" t="s">
        <v>176</v>
      </c>
      <c r="BM160" s="171" t="s">
        <v>597</v>
      </c>
    </row>
    <row r="161" spans="1:65" s="2" customFormat="1" ht="33" customHeight="1">
      <c r="A161" s="29"/>
      <c r="B161" s="157"/>
      <c r="C161" s="158" t="s">
        <v>266</v>
      </c>
      <c r="D161" s="158" t="s">
        <v>139</v>
      </c>
      <c r="E161" s="159" t="s">
        <v>577</v>
      </c>
      <c r="F161" s="160" t="s">
        <v>578</v>
      </c>
      <c r="G161" s="161" t="s">
        <v>147</v>
      </c>
      <c r="H161" s="162">
        <v>40</v>
      </c>
      <c r="I161" s="163"/>
      <c r="J161" s="163"/>
      <c r="K161" s="164">
        <f t="shared" si="14"/>
        <v>0</v>
      </c>
      <c r="L161" s="165"/>
      <c r="M161" s="30"/>
      <c r="N161" s="166" t="s">
        <v>1</v>
      </c>
      <c r="O161" s="167" t="s">
        <v>41</v>
      </c>
      <c r="P161" s="168">
        <f t="shared" si="15"/>
        <v>0</v>
      </c>
      <c r="Q161" s="168">
        <f t="shared" si="16"/>
        <v>0</v>
      </c>
      <c r="R161" s="168">
        <f t="shared" si="17"/>
        <v>0</v>
      </c>
      <c r="S161" s="58"/>
      <c r="T161" s="169">
        <f t="shared" si="18"/>
        <v>0</v>
      </c>
      <c r="U161" s="169">
        <v>0</v>
      </c>
      <c r="V161" s="169">
        <f t="shared" si="19"/>
        <v>0</v>
      </c>
      <c r="W161" s="169">
        <v>0</v>
      </c>
      <c r="X161" s="170">
        <f t="shared" si="20"/>
        <v>0</v>
      </c>
      <c r="Y161" s="29"/>
      <c r="Z161" s="29"/>
      <c r="AA161" s="29"/>
      <c r="AB161" s="29"/>
      <c r="AC161" s="29"/>
      <c r="AD161" s="29"/>
      <c r="AE161" s="29"/>
      <c r="AR161" s="171" t="s">
        <v>143</v>
      </c>
      <c r="AT161" s="171" t="s">
        <v>139</v>
      </c>
      <c r="AU161" s="171" t="s">
        <v>91</v>
      </c>
      <c r="AY161" s="14" t="s">
        <v>136</v>
      </c>
      <c r="BE161" s="172">
        <f t="shared" si="21"/>
        <v>0</v>
      </c>
      <c r="BF161" s="172">
        <f t="shared" si="22"/>
        <v>0</v>
      </c>
      <c r="BG161" s="172">
        <f t="shared" si="23"/>
        <v>0</v>
      </c>
      <c r="BH161" s="172">
        <f t="shared" si="24"/>
        <v>0</v>
      </c>
      <c r="BI161" s="172">
        <f t="shared" si="25"/>
        <v>0</v>
      </c>
      <c r="BJ161" s="14" t="s">
        <v>91</v>
      </c>
      <c r="BK161" s="172">
        <f t="shared" si="26"/>
        <v>0</v>
      </c>
      <c r="BL161" s="14" t="s">
        <v>143</v>
      </c>
      <c r="BM161" s="171" t="s">
        <v>598</v>
      </c>
    </row>
    <row r="162" spans="1:65" s="2" customFormat="1" ht="16.5" customHeight="1">
      <c r="A162" s="29"/>
      <c r="B162" s="157"/>
      <c r="C162" s="173" t="s">
        <v>270</v>
      </c>
      <c r="D162" s="173" t="s">
        <v>133</v>
      </c>
      <c r="E162" s="174" t="s">
        <v>581</v>
      </c>
      <c r="F162" s="175" t="s">
        <v>582</v>
      </c>
      <c r="G162" s="176" t="s">
        <v>147</v>
      </c>
      <c r="H162" s="177">
        <v>40</v>
      </c>
      <c r="I162" s="178"/>
      <c r="J162" s="179"/>
      <c r="K162" s="180">
        <f t="shared" si="14"/>
        <v>0</v>
      </c>
      <c r="L162" s="179"/>
      <c r="M162" s="181"/>
      <c r="N162" s="182" t="s">
        <v>1</v>
      </c>
      <c r="O162" s="167" t="s">
        <v>41</v>
      </c>
      <c r="P162" s="168">
        <f t="shared" si="15"/>
        <v>0</v>
      </c>
      <c r="Q162" s="168">
        <f t="shared" si="16"/>
        <v>0</v>
      </c>
      <c r="R162" s="168">
        <f t="shared" si="17"/>
        <v>0</v>
      </c>
      <c r="S162" s="58"/>
      <c r="T162" s="169">
        <f t="shared" si="18"/>
        <v>0</v>
      </c>
      <c r="U162" s="169">
        <v>1.0000000000000001E-5</v>
      </c>
      <c r="V162" s="169">
        <f t="shared" si="19"/>
        <v>4.0000000000000002E-4</v>
      </c>
      <c r="W162" s="169">
        <v>0</v>
      </c>
      <c r="X162" s="170">
        <f t="shared" si="20"/>
        <v>0</v>
      </c>
      <c r="Y162" s="29"/>
      <c r="Z162" s="29"/>
      <c r="AA162" s="29"/>
      <c r="AB162" s="29"/>
      <c r="AC162" s="29"/>
      <c r="AD162" s="29"/>
      <c r="AE162" s="29"/>
      <c r="AR162" s="171" t="s">
        <v>176</v>
      </c>
      <c r="AT162" s="171" t="s">
        <v>133</v>
      </c>
      <c r="AU162" s="171" t="s">
        <v>91</v>
      </c>
      <c r="AY162" s="14" t="s">
        <v>136</v>
      </c>
      <c r="BE162" s="172">
        <f t="shared" si="21"/>
        <v>0</v>
      </c>
      <c r="BF162" s="172">
        <f t="shared" si="22"/>
        <v>0</v>
      </c>
      <c r="BG162" s="172">
        <f t="shared" si="23"/>
        <v>0</v>
      </c>
      <c r="BH162" s="172">
        <f t="shared" si="24"/>
        <v>0</v>
      </c>
      <c r="BI162" s="172">
        <f t="shared" si="25"/>
        <v>0</v>
      </c>
      <c r="BJ162" s="14" t="s">
        <v>91</v>
      </c>
      <c r="BK162" s="172">
        <f t="shared" si="26"/>
        <v>0</v>
      </c>
      <c r="BL162" s="14" t="s">
        <v>176</v>
      </c>
      <c r="BM162" s="171" t="s">
        <v>599</v>
      </c>
    </row>
    <row r="163" spans="1:65" s="2" customFormat="1" ht="33" customHeight="1">
      <c r="A163" s="29"/>
      <c r="B163" s="157"/>
      <c r="C163" s="158" t="s">
        <v>274</v>
      </c>
      <c r="D163" s="158" t="s">
        <v>139</v>
      </c>
      <c r="E163" s="159" t="s">
        <v>600</v>
      </c>
      <c r="F163" s="160" t="s">
        <v>601</v>
      </c>
      <c r="G163" s="161" t="s">
        <v>142</v>
      </c>
      <c r="H163" s="162">
        <v>50</v>
      </c>
      <c r="I163" s="163"/>
      <c r="J163" s="163"/>
      <c r="K163" s="164">
        <f t="shared" si="14"/>
        <v>0</v>
      </c>
      <c r="L163" s="165"/>
      <c r="M163" s="30"/>
      <c r="N163" s="166" t="s">
        <v>1</v>
      </c>
      <c r="O163" s="167" t="s">
        <v>41</v>
      </c>
      <c r="P163" s="168">
        <f t="shared" si="15"/>
        <v>0</v>
      </c>
      <c r="Q163" s="168">
        <f t="shared" si="16"/>
        <v>0</v>
      </c>
      <c r="R163" s="168">
        <f t="shared" si="17"/>
        <v>0</v>
      </c>
      <c r="S163" s="58"/>
      <c r="T163" s="169">
        <f t="shared" si="18"/>
        <v>0</v>
      </c>
      <c r="U163" s="169">
        <v>0</v>
      </c>
      <c r="V163" s="169">
        <f t="shared" si="19"/>
        <v>0</v>
      </c>
      <c r="W163" s="169">
        <v>0</v>
      </c>
      <c r="X163" s="170">
        <f t="shared" si="20"/>
        <v>0</v>
      </c>
      <c r="Y163" s="29"/>
      <c r="Z163" s="29"/>
      <c r="AA163" s="29"/>
      <c r="AB163" s="29"/>
      <c r="AC163" s="29"/>
      <c r="AD163" s="29"/>
      <c r="AE163" s="29"/>
      <c r="AR163" s="171" t="s">
        <v>143</v>
      </c>
      <c r="AT163" s="171" t="s">
        <v>139</v>
      </c>
      <c r="AU163" s="171" t="s">
        <v>91</v>
      </c>
      <c r="AY163" s="14" t="s">
        <v>136</v>
      </c>
      <c r="BE163" s="172">
        <f t="shared" si="21"/>
        <v>0</v>
      </c>
      <c r="BF163" s="172">
        <f t="shared" si="22"/>
        <v>0</v>
      </c>
      <c r="BG163" s="172">
        <f t="shared" si="23"/>
        <v>0</v>
      </c>
      <c r="BH163" s="172">
        <f t="shared" si="24"/>
        <v>0</v>
      </c>
      <c r="BI163" s="172">
        <f t="shared" si="25"/>
        <v>0</v>
      </c>
      <c r="BJ163" s="14" t="s">
        <v>91</v>
      </c>
      <c r="BK163" s="172">
        <f t="shared" si="26"/>
        <v>0</v>
      </c>
      <c r="BL163" s="14" t="s">
        <v>143</v>
      </c>
      <c r="BM163" s="171" t="s">
        <v>602</v>
      </c>
    </row>
    <row r="164" spans="1:65" s="2" customFormat="1" ht="16.5" customHeight="1">
      <c r="A164" s="29"/>
      <c r="B164" s="157"/>
      <c r="C164" s="173" t="s">
        <v>278</v>
      </c>
      <c r="D164" s="173" t="s">
        <v>133</v>
      </c>
      <c r="E164" s="174" t="s">
        <v>603</v>
      </c>
      <c r="F164" s="175" t="s">
        <v>604</v>
      </c>
      <c r="G164" s="176" t="s">
        <v>142</v>
      </c>
      <c r="H164" s="177">
        <v>50</v>
      </c>
      <c r="I164" s="178"/>
      <c r="J164" s="179"/>
      <c r="K164" s="180">
        <f t="shared" si="14"/>
        <v>0</v>
      </c>
      <c r="L164" s="179"/>
      <c r="M164" s="181"/>
      <c r="N164" s="182" t="s">
        <v>1</v>
      </c>
      <c r="O164" s="167" t="s">
        <v>41</v>
      </c>
      <c r="P164" s="168">
        <f t="shared" si="15"/>
        <v>0</v>
      </c>
      <c r="Q164" s="168">
        <f t="shared" si="16"/>
        <v>0</v>
      </c>
      <c r="R164" s="168">
        <f t="shared" si="17"/>
        <v>0</v>
      </c>
      <c r="S164" s="58"/>
      <c r="T164" s="169">
        <f t="shared" si="18"/>
        <v>0</v>
      </c>
      <c r="U164" s="169">
        <v>5.0000000000000002E-5</v>
      </c>
      <c r="V164" s="169">
        <f t="shared" si="19"/>
        <v>2.5000000000000001E-3</v>
      </c>
      <c r="W164" s="169">
        <v>0</v>
      </c>
      <c r="X164" s="170">
        <f t="shared" si="20"/>
        <v>0</v>
      </c>
      <c r="Y164" s="29"/>
      <c r="Z164" s="29"/>
      <c r="AA164" s="29"/>
      <c r="AB164" s="29"/>
      <c r="AC164" s="29"/>
      <c r="AD164" s="29"/>
      <c r="AE164" s="29"/>
      <c r="AR164" s="171" t="s">
        <v>176</v>
      </c>
      <c r="AT164" s="171" t="s">
        <v>133</v>
      </c>
      <c r="AU164" s="171" t="s">
        <v>91</v>
      </c>
      <c r="AY164" s="14" t="s">
        <v>136</v>
      </c>
      <c r="BE164" s="172">
        <f t="shared" si="21"/>
        <v>0</v>
      </c>
      <c r="BF164" s="172">
        <f t="shared" si="22"/>
        <v>0</v>
      </c>
      <c r="BG164" s="172">
        <f t="shared" si="23"/>
        <v>0</v>
      </c>
      <c r="BH164" s="172">
        <f t="shared" si="24"/>
        <v>0</v>
      </c>
      <c r="BI164" s="172">
        <f t="shared" si="25"/>
        <v>0</v>
      </c>
      <c r="BJ164" s="14" t="s">
        <v>91</v>
      </c>
      <c r="BK164" s="172">
        <f t="shared" si="26"/>
        <v>0</v>
      </c>
      <c r="BL164" s="14" t="s">
        <v>176</v>
      </c>
      <c r="BM164" s="171" t="s">
        <v>605</v>
      </c>
    </row>
    <row r="165" spans="1:65" s="2" customFormat="1" ht="24.2" customHeight="1">
      <c r="A165" s="29"/>
      <c r="B165" s="157"/>
      <c r="C165" s="158" t="s">
        <v>282</v>
      </c>
      <c r="D165" s="158" t="s">
        <v>139</v>
      </c>
      <c r="E165" s="159" t="s">
        <v>606</v>
      </c>
      <c r="F165" s="160" t="s">
        <v>607</v>
      </c>
      <c r="G165" s="161" t="s">
        <v>147</v>
      </c>
      <c r="H165" s="162">
        <v>10</v>
      </c>
      <c r="I165" s="163"/>
      <c r="J165" s="163"/>
      <c r="K165" s="164">
        <f t="shared" si="14"/>
        <v>0</v>
      </c>
      <c r="L165" s="165"/>
      <c r="M165" s="30"/>
      <c r="N165" s="166" t="s">
        <v>1</v>
      </c>
      <c r="O165" s="167" t="s">
        <v>41</v>
      </c>
      <c r="P165" s="168">
        <f t="shared" si="15"/>
        <v>0</v>
      </c>
      <c r="Q165" s="168">
        <f t="shared" si="16"/>
        <v>0</v>
      </c>
      <c r="R165" s="168">
        <f t="shared" si="17"/>
        <v>0</v>
      </c>
      <c r="S165" s="58"/>
      <c r="T165" s="169">
        <f t="shared" si="18"/>
        <v>0</v>
      </c>
      <c r="U165" s="169">
        <v>0</v>
      </c>
      <c r="V165" s="169">
        <f t="shared" si="19"/>
        <v>0</v>
      </c>
      <c r="W165" s="169">
        <v>0</v>
      </c>
      <c r="X165" s="170">
        <f t="shared" si="20"/>
        <v>0</v>
      </c>
      <c r="Y165" s="29"/>
      <c r="Z165" s="29"/>
      <c r="AA165" s="29"/>
      <c r="AB165" s="29"/>
      <c r="AC165" s="29"/>
      <c r="AD165" s="29"/>
      <c r="AE165" s="29"/>
      <c r="AR165" s="171" t="s">
        <v>143</v>
      </c>
      <c r="AT165" s="171" t="s">
        <v>139</v>
      </c>
      <c r="AU165" s="171" t="s">
        <v>91</v>
      </c>
      <c r="AY165" s="14" t="s">
        <v>136</v>
      </c>
      <c r="BE165" s="172">
        <f t="shared" si="21"/>
        <v>0</v>
      </c>
      <c r="BF165" s="172">
        <f t="shared" si="22"/>
        <v>0</v>
      </c>
      <c r="BG165" s="172">
        <f t="shared" si="23"/>
        <v>0</v>
      </c>
      <c r="BH165" s="172">
        <f t="shared" si="24"/>
        <v>0</v>
      </c>
      <c r="BI165" s="172">
        <f t="shared" si="25"/>
        <v>0</v>
      </c>
      <c r="BJ165" s="14" t="s">
        <v>91</v>
      </c>
      <c r="BK165" s="172">
        <f t="shared" si="26"/>
        <v>0</v>
      </c>
      <c r="BL165" s="14" t="s">
        <v>143</v>
      </c>
      <c r="BM165" s="171" t="s">
        <v>608</v>
      </c>
    </row>
    <row r="166" spans="1:65" s="2" customFormat="1" ht="16.5" customHeight="1">
      <c r="A166" s="29"/>
      <c r="B166" s="157"/>
      <c r="C166" s="173" t="s">
        <v>286</v>
      </c>
      <c r="D166" s="173" t="s">
        <v>133</v>
      </c>
      <c r="E166" s="174" t="s">
        <v>609</v>
      </c>
      <c r="F166" s="175" t="s">
        <v>610</v>
      </c>
      <c r="G166" s="176" t="s">
        <v>147</v>
      </c>
      <c r="H166" s="177">
        <v>10</v>
      </c>
      <c r="I166" s="178"/>
      <c r="J166" s="179"/>
      <c r="K166" s="180">
        <f t="shared" si="14"/>
        <v>0</v>
      </c>
      <c r="L166" s="179"/>
      <c r="M166" s="181"/>
      <c r="N166" s="182" t="s">
        <v>1</v>
      </c>
      <c r="O166" s="167" t="s">
        <v>41</v>
      </c>
      <c r="P166" s="168">
        <f t="shared" si="15"/>
        <v>0</v>
      </c>
      <c r="Q166" s="168">
        <f t="shared" si="16"/>
        <v>0</v>
      </c>
      <c r="R166" s="168">
        <f t="shared" si="17"/>
        <v>0</v>
      </c>
      <c r="S166" s="58"/>
      <c r="T166" s="169">
        <f t="shared" si="18"/>
        <v>0</v>
      </c>
      <c r="U166" s="169">
        <v>1E-4</v>
      </c>
      <c r="V166" s="169">
        <f t="shared" si="19"/>
        <v>1E-3</v>
      </c>
      <c r="W166" s="169">
        <v>0</v>
      </c>
      <c r="X166" s="170">
        <f t="shared" si="20"/>
        <v>0</v>
      </c>
      <c r="Y166" s="29"/>
      <c r="Z166" s="29"/>
      <c r="AA166" s="29"/>
      <c r="AB166" s="29"/>
      <c r="AC166" s="29"/>
      <c r="AD166" s="29"/>
      <c r="AE166" s="29"/>
      <c r="AR166" s="171" t="s">
        <v>176</v>
      </c>
      <c r="AT166" s="171" t="s">
        <v>133</v>
      </c>
      <c r="AU166" s="171" t="s">
        <v>91</v>
      </c>
      <c r="AY166" s="14" t="s">
        <v>136</v>
      </c>
      <c r="BE166" s="172">
        <f t="shared" si="21"/>
        <v>0</v>
      </c>
      <c r="BF166" s="172">
        <f t="shared" si="22"/>
        <v>0</v>
      </c>
      <c r="BG166" s="172">
        <f t="shared" si="23"/>
        <v>0</v>
      </c>
      <c r="BH166" s="172">
        <f t="shared" si="24"/>
        <v>0</v>
      </c>
      <c r="BI166" s="172">
        <f t="shared" si="25"/>
        <v>0</v>
      </c>
      <c r="BJ166" s="14" t="s">
        <v>91</v>
      </c>
      <c r="BK166" s="172">
        <f t="shared" si="26"/>
        <v>0</v>
      </c>
      <c r="BL166" s="14" t="s">
        <v>176</v>
      </c>
      <c r="BM166" s="171" t="s">
        <v>611</v>
      </c>
    </row>
    <row r="167" spans="1:65" s="2" customFormat="1" ht="24.2" customHeight="1">
      <c r="A167" s="29"/>
      <c r="B167" s="157"/>
      <c r="C167" s="173" t="s">
        <v>290</v>
      </c>
      <c r="D167" s="173" t="s">
        <v>133</v>
      </c>
      <c r="E167" s="174" t="s">
        <v>612</v>
      </c>
      <c r="F167" s="175" t="s">
        <v>613</v>
      </c>
      <c r="G167" s="176" t="s">
        <v>147</v>
      </c>
      <c r="H167" s="177">
        <v>5</v>
      </c>
      <c r="I167" s="178"/>
      <c r="J167" s="179"/>
      <c r="K167" s="180">
        <f t="shared" si="14"/>
        <v>0</v>
      </c>
      <c r="L167" s="179"/>
      <c r="M167" s="181"/>
      <c r="N167" s="182" t="s">
        <v>1</v>
      </c>
      <c r="O167" s="167" t="s">
        <v>41</v>
      </c>
      <c r="P167" s="168">
        <f t="shared" si="15"/>
        <v>0</v>
      </c>
      <c r="Q167" s="168">
        <f t="shared" si="16"/>
        <v>0</v>
      </c>
      <c r="R167" s="168">
        <f t="shared" si="17"/>
        <v>0</v>
      </c>
      <c r="S167" s="58"/>
      <c r="T167" s="169">
        <f t="shared" si="18"/>
        <v>0</v>
      </c>
      <c r="U167" s="169">
        <v>3.0000000000000001E-5</v>
      </c>
      <c r="V167" s="169">
        <f t="shared" si="19"/>
        <v>1.5000000000000001E-4</v>
      </c>
      <c r="W167" s="169">
        <v>0</v>
      </c>
      <c r="X167" s="170">
        <f t="shared" si="20"/>
        <v>0</v>
      </c>
      <c r="Y167" s="29"/>
      <c r="Z167" s="29"/>
      <c r="AA167" s="29"/>
      <c r="AB167" s="29"/>
      <c r="AC167" s="29"/>
      <c r="AD167" s="29"/>
      <c r="AE167" s="29"/>
      <c r="AR167" s="171" t="s">
        <v>176</v>
      </c>
      <c r="AT167" s="171" t="s">
        <v>133</v>
      </c>
      <c r="AU167" s="171" t="s">
        <v>91</v>
      </c>
      <c r="AY167" s="14" t="s">
        <v>136</v>
      </c>
      <c r="BE167" s="172">
        <f t="shared" si="21"/>
        <v>0</v>
      </c>
      <c r="BF167" s="172">
        <f t="shared" si="22"/>
        <v>0</v>
      </c>
      <c r="BG167" s="172">
        <f t="shared" si="23"/>
        <v>0</v>
      </c>
      <c r="BH167" s="172">
        <f t="shared" si="24"/>
        <v>0</v>
      </c>
      <c r="BI167" s="172">
        <f t="shared" si="25"/>
        <v>0</v>
      </c>
      <c r="BJ167" s="14" t="s">
        <v>91</v>
      </c>
      <c r="BK167" s="172">
        <f t="shared" si="26"/>
        <v>0</v>
      </c>
      <c r="BL167" s="14" t="s">
        <v>176</v>
      </c>
      <c r="BM167" s="171" t="s">
        <v>614</v>
      </c>
    </row>
    <row r="168" spans="1:65" s="2" customFormat="1" ht="24.2" customHeight="1">
      <c r="A168" s="29"/>
      <c r="B168" s="157"/>
      <c r="C168" s="158" t="s">
        <v>295</v>
      </c>
      <c r="D168" s="158" t="s">
        <v>139</v>
      </c>
      <c r="E168" s="159" t="s">
        <v>421</v>
      </c>
      <c r="F168" s="160" t="s">
        <v>422</v>
      </c>
      <c r="G168" s="161" t="s">
        <v>142</v>
      </c>
      <c r="H168" s="162">
        <v>25</v>
      </c>
      <c r="I168" s="163"/>
      <c r="J168" s="163"/>
      <c r="K168" s="164">
        <f t="shared" si="14"/>
        <v>0</v>
      </c>
      <c r="L168" s="165"/>
      <c r="M168" s="30"/>
      <c r="N168" s="166" t="s">
        <v>1</v>
      </c>
      <c r="O168" s="167" t="s">
        <v>41</v>
      </c>
      <c r="P168" s="168">
        <f t="shared" si="15"/>
        <v>0</v>
      </c>
      <c r="Q168" s="168">
        <f t="shared" si="16"/>
        <v>0</v>
      </c>
      <c r="R168" s="168">
        <f t="shared" si="17"/>
        <v>0</v>
      </c>
      <c r="S168" s="58"/>
      <c r="T168" s="169">
        <f t="shared" si="18"/>
        <v>0</v>
      </c>
      <c r="U168" s="169">
        <v>0</v>
      </c>
      <c r="V168" s="169">
        <f t="shared" si="19"/>
        <v>0</v>
      </c>
      <c r="W168" s="169">
        <v>0</v>
      </c>
      <c r="X168" s="170">
        <f t="shared" si="20"/>
        <v>0</v>
      </c>
      <c r="Y168" s="29"/>
      <c r="Z168" s="29"/>
      <c r="AA168" s="29"/>
      <c r="AB168" s="29"/>
      <c r="AC168" s="29"/>
      <c r="AD168" s="29"/>
      <c r="AE168" s="29"/>
      <c r="AR168" s="171" t="s">
        <v>143</v>
      </c>
      <c r="AT168" s="171" t="s">
        <v>139</v>
      </c>
      <c r="AU168" s="171" t="s">
        <v>91</v>
      </c>
      <c r="AY168" s="14" t="s">
        <v>136</v>
      </c>
      <c r="BE168" s="172">
        <f t="shared" si="21"/>
        <v>0</v>
      </c>
      <c r="BF168" s="172">
        <f t="shared" si="22"/>
        <v>0</v>
      </c>
      <c r="BG168" s="172">
        <f t="shared" si="23"/>
        <v>0</v>
      </c>
      <c r="BH168" s="172">
        <f t="shared" si="24"/>
        <v>0</v>
      </c>
      <c r="BI168" s="172">
        <f t="shared" si="25"/>
        <v>0</v>
      </c>
      <c r="BJ168" s="14" t="s">
        <v>91</v>
      </c>
      <c r="BK168" s="172">
        <f t="shared" si="26"/>
        <v>0</v>
      </c>
      <c r="BL168" s="14" t="s">
        <v>143</v>
      </c>
      <c r="BM168" s="171" t="s">
        <v>615</v>
      </c>
    </row>
    <row r="169" spans="1:65" s="2" customFormat="1" ht="16.5" customHeight="1">
      <c r="A169" s="29"/>
      <c r="B169" s="157"/>
      <c r="C169" s="173" t="s">
        <v>299</v>
      </c>
      <c r="D169" s="173" t="s">
        <v>133</v>
      </c>
      <c r="E169" s="174" t="s">
        <v>424</v>
      </c>
      <c r="F169" s="175" t="s">
        <v>425</v>
      </c>
      <c r="G169" s="176" t="s">
        <v>142</v>
      </c>
      <c r="H169" s="177">
        <v>25</v>
      </c>
      <c r="I169" s="178"/>
      <c r="J169" s="179"/>
      <c r="K169" s="180">
        <f t="shared" si="14"/>
        <v>0</v>
      </c>
      <c r="L169" s="179"/>
      <c r="M169" s="181"/>
      <c r="N169" s="182" t="s">
        <v>1</v>
      </c>
      <c r="O169" s="167" t="s">
        <v>41</v>
      </c>
      <c r="P169" s="168">
        <f t="shared" si="15"/>
        <v>0</v>
      </c>
      <c r="Q169" s="168">
        <f t="shared" si="16"/>
        <v>0</v>
      </c>
      <c r="R169" s="168">
        <f t="shared" si="17"/>
        <v>0</v>
      </c>
      <c r="S169" s="58"/>
      <c r="T169" s="169">
        <f t="shared" si="18"/>
        <v>0</v>
      </c>
      <c r="U169" s="169">
        <v>2.4000000000000001E-4</v>
      </c>
      <c r="V169" s="169">
        <f t="shared" si="19"/>
        <v>6.0000000000000001E-3</v>
      </c>
      <c r="W169" s="169">
        <v>0</v>
      </c>
      <c r="X169" s="170">
        <f t="shared" si="20"/>
        <v>0</v>
      </c>
      <c r="Y169" s="29"/>
      <c r="Z169" s="29"/>
      <c r="AA169" s="29"/>
      <c r="AB169" s="29"/>
      <c r="AC169" s="29"/>
      <c r="AD169" s="29"/>
      <c r="AE169" s="29"/>
      <c r="AR169" s="171" t="s">
        <v>176</v>
      </c>
      <c r="AT169" s="171" t="s">
        <v>133</v>
      </c>
      <c r="AU169" s="171" t="s">
        <v>91</v>
      </c>
      <c r="AY169" s="14" t="s">
        <v>136</v>
      </c>
      <c r="BE169" s="172">
        <f t="shared" si="21"/>
        <v>0</v>
      </c>
      <c r="BF169" s="172">
        <f t="shared" si="22"/>
        <v>0</v>
      </c>
      <c r="BG169" s="172">
        <f t="shared" si="23"/>
        <v>0</v>
      </c>
      <c r="BH169" s="172">
        <f t="shared" si="24"/>
        <v>0</v>
      </c>
      <c r="BI169" s="172">
        <f t="shared" si="25"/>
        <v>0</v>
      </c>
      <c r="BJ169" s="14" t="s">
        <v>91</v>
      </c>
      <c r="BK169" s="172">
        <f t="shared" si="26"/>
        <v>0</v>
      </c>
      <c r="BL169" s="14" t="s">
        <v>176</v>
      </c>
      <c r="BM169" s="171" t="s">
        <v>616</v>
      </c>
    </row>
    <row r="170" spans="1:65" s="2" customFormat="1" ht="24.2" customHeight="1">
      <c r="A170" s="29"/>
      <c r="B170" s="157"/>
      <c r="C170" s="158" t="s">
        <v>303</v>
      </c>
      <c r="D170" s="158" t="s">
        <v>139</v>
      </c>
      <c r="E170" s="159" t="s">
        <v>427</v>
      </c>
      <c r="F170" s="160" t="s">
        <v>428</v>
      </c>
      <c r="G170" s="161" t="s">
        <v>147</v>
      </c>
      <c r="H170" s="162">
        <v>1</v>
      </c>
      <c r="I170" s="163"/>
      <c r="J170" s="163"/>
      <c r="K170" s="164">
        <f t="shared" si="14"/>
        <v>0</v>
      </c>
      <c r="L170" s="165"/>
      <c r="M170" s="30"/>
      <c r="N170" s="166" t="s">
        <v>1</v>
      </c>
      <c r="O170" s="167" t="s">
        <v>41</v>
      </c>
      <c r="P170" s="168">
        <f t="shared" si="15"/>
        <v>0</v>
      </c>
      <c r="Q170" s="168">
        <f t="shared" si="16"/>
        <v>0</v>
      </c>
      <c r="R170" s="168">
        <f t="shared" si="17"/>
        <v>0</v>
      </c>
      <c r="S170" s="58"/>
      <c r="T170" s="169">
        <f t="shared" si="18"/>
        <v>0</v>
      </c>
      <c r="U170" s="169">
        <v>0</v>
      </c>
      <c r="V170" s="169">
        <f t="shared" si="19"/>
        <v>0</v>
      </c>
      <c r="W170" s="169">
        <v>0</v>
      </c>
      <c r="X170" s="170">
        <f t="shared" si="20"/>
        <v>0</v>
      </c>
      <c r="Y170" s="29"/>
      <c r="Z170" s="29"/>
      <c r="AA170" s="29"/>
      <c r="AB170" s="29"/>
      <c r="AC170" s="29"/>
      <c r="AD170" s="29"/>
      <c r="AE170" s="29"/>
      <c r="AR170" s="171" t="s">
        <v>143</v>
      </c>
      <c r="AT170" s="171" t="s">
        <v>139</v>
      </c>
      <c r="AU170" s="171" t="s">
        <v>91</v>
      </c>
      <c r="AY170" s="14" t="s">
        <v>136</v>
      </c>
      <c r="BE170" s="172">
        <f t="shared" si="21"/>
        <v>0</v>
      </c>
      <c r="BF170" s="172">
        <f t="shared" si="22"/>
        <v>0</v>
      </c>
      <c r="BG170" s="172">
        <f t="shared" si="23"/>
        <v>0</v>
      </c>
      <c r="BH170" s="172">
        <f t="shared" si="24"/>
        <v>0</v>
      </c>
      <c r="BI170" s="172">
        <f t="shared" si="25"/>
        <v>0</v>
      </c>
      <c r="BJ170" s="14" t="s">
        <v>91</v>
      </c>
      <c r="BK170" s="172">
        <f t="shared" si="26"/>
        <v>0</v>
      </c>
      <c r="BL170" s="14" t="s">
        <v>143</v>
      </c>
      <c r="BM170" s="171" t="s">
        <v>617</v>
      </c>
    </row>
    <row r="171" spans="1:65" s="2" customFormat="1" ht="24.2" customHeight="1">
      <c r="A171" s="29"/>
      <c r="B171" s="157"/>
      <c r="C171" s="173" t="s">
        <v>307</v>
      </c>
      <c r="D171" s="173" t="s">
        <v>133</v>
      </c>
      <c r="E171" s="174" t="s">
        <v>430</v>
      </c>
      <c r="F171" s="175" t="s">
        <v>431</v>
      </c>
      <c r="G171" s="176" t="s">
        <v>147</v>
      </c>
      <c r="H171" s="177">
        <v>1</v>
      </c>
      <c r="I171" s="178"/>
      <c r="J171" s="179"/>
      <c r="K171" s="180">
        <f t="shared" si="14"/>
        <v>0</v>
      </c>
      <c r="L171" s="179"/>
      <c r="M171" s="181"/>
      <c r="N171" s="182" t="s">
        <v>1</v>
      </c>
      <c r="O171" s="167" t="s">
        <v>41</v>
      </c>
      <c r="P171" s="168">
        <f t="shared" si="15"/>
        <v>0</v>
      </c>
      <c r="Q171" s="168">
        <f t="shared" si="16"/>
        <v>0</v>
      </c>
      <c r="R171" s="168">
        <f t="shared" si="17"/>
        <v>0</v>
      </c>
      <c r="S171" s="58"/>
      <c r="T171" s="169">
        <f t="shared" si="18"/>
        <v>0</v>
      </c>
      <c r="U171" s="169">
        <v>2.7999999999999998E-4</v>
      </c>
      <c r="V171" s="169">
        <f t="shared" si="19"/>
        <v>2.7999999999999998E-4</v>
      </c>
      <c r="W171" s="169">
        <v>0</v>
      </c>
      <c r="X171" s="170">
        <f t="shared" si="20"/>
        <v>0</v>
      </c>
      <c r="Y171" s="29"/>
      <c r="Z171" s="29"/>
      <c r="AA171" s="29"/>
      <c r="AB171" s="29"/>
      <c r="AC171" s="29"/>
      <c r="AD171" s="29"/>
      <c r="AE171" s="29"/>
      <c r="AR171" s="171" t="s">
        <v>176</v>
      </c>
      <c r="AT171" s="171" t="s">
        <v>133</v>
      </c>
      <c r="AU171" s="171" t="s">
        <v>91</v>
      </c>
      <c r="AY171" s="14" t="s">
        <v>136</v>
      </c>
      <c r="BE171" s="172">
        <f t="shared" si="21"/>
        <v>0</v>
      </c>
      <c r="BF171" s="172">
        <f t="shared" si="22"/>
        <v>0</v>
      </c>
      <c r="BG171" s="172">
        <f t="shared" si="23"/>
        <v>0</v>
      </c>
      <c r="BH171" s="172">
        <f t="shared" si="24"/>
        <v>0</v>
      </c>
      <c r="BI171" s="172">
        <f t="shared" si="25"/>
        <v>0</v>
      </c>
      <c r="BJ171" s="14" t="s">
        <v>91</v>
      </c>
      <c r="BK171" s="172">
        <f t="shared" si="26"/>
        <v>0</v>
      </c>
      <c r="BL171" s="14" t="s">
        <v>176</v>
      </c>
      <c r="BM171" s="171" t="s">
        <v>618</v>
      </c>
    </row>
    <row r="172" spans="1:65" s="2" customFormat="1" ht="16.5" customHeight="1">
      <c r="A172" s="29"/>
      <c r="B172" s="157"/>
      <c r="C172" s="173" t="s">
        <v>313</v>
      </c>
      <c r="D172" s="173" t="s">
        <v>133</v>
      </c>
      <c r="E172" s="174" t="s">
        <v>433</v>
      </c>
      <c r="F172" s="175" t="s">
        <v>434</v>
      </c>
      <c r="G172" s="176" t="s">
        <v>147</v>
      </c>
      <c r="H172" s="177">
        <v>1</v>
      </c>
      <c r="I172" s="178"/>
      <c r="J172" s="179"/>
      <c r="K172" s="180">
        <f t="shared" si="14"/>
        <v>0</v>
      </c>
      <c r="L172" s="179"/>
      <c r="M172" s="181"/>
      <c r="N172" s="182" t="s">
        <v>1</v>
      </c>
      <c r="O172" s="167" t="s">
        <v>41</v>
      </c>
      <c r="P172" s="168">
        <f t="shared" si="15"/>
        <v>0</v>
      </c>
      <c r="Q172" s="168">
        <f t="shared" si="16"/>
        <v>0</v>
      </c>
      <c r="R172" s="168">
        <f t="shared" si="17"/>
        <v>0</v>
      </c>
      <c r="S172" s="58"/>
      <c r="T172" s="169">
        <f t="shared" si="18"/>
        <v>0</v>
      </c>
      <c r="U172" s="169">
        <v>2.4000000000000001E-4</v>
      </c>
      <c r="V172" s="169">
        <f t="shared" si="19"/>
        <v>2.4000000000000001E-4</v>
      </c>
      <c r="W172" s="169">
        <v>0</v>
      </c>
      <c r="X172" s="170">
        <f t="shared" si="20"/>
        <v>0</v>
      </c>
      <c r="Y172" s="29"/>
      <c r="Z172" s="29"/>
      <c r="AA172" s="29"/>
      <c r="AB172" s="29"/>
      <c r="AC172" s="29"/>
      <c r="AD172" s="29"/>
      <c r="AE172" s="29"/>
      <c r="AR172" s="171" t="s">
        <v>176</v>
      </c>
      <c r="AT172" s="171" t="s">
        <v>133</v>
      </c>
      <c r="AU172" s="171" t="s">
        <v>91</v>
      </c>
      <c r="AY172" s="14" t="s">
        <v>136</v>
      </c>
      <c r="BE172" s="172">
        <f t="shared" si="21"/>
        <v>0</v>
      </c>
      <c r="BF172" s="172">
        <f t="shared" si="22"/>
        <v>0</v>
      </c>
      <c r="BG172" s="172">
        <f t="shared" si="23"/>
        <v>0</v>
      </c>
      <c r="BH172" s="172">
        <f t="shared" si="24"/>
        <v>0</v>
      </c>
      <c r="BI172" s="172">
        <f t="shared" si="25"/>
        <v>0</v>
      </c>
      <c r="BJ172" s="14" t="s">
        <v>91</v>
      </c>
      <c r="BK172" s="172">
        <f t="shared" si="26"/>
        <v>0</v>
      </c>
      <c r="BL172" s="14" t="s">
        <v>176</v>
      </c>
      <c r="BM172" s="171" t="s">
        <v>619</v>
      </c>
    </row>
    <row r="173" spans="1:65" s="2" customFormat="1" ht="24.2" customHeight="1">
      <c r="A173" s="29"/>
      <c r="B173" s="157"/>
      <c r="C173" s="158" t="s">
        <v>320</v>
      </c>
      <c r="D173" s="158" t="s">
        <v>139</v>
      </c>
      <c r="E173" s="159" t="s">
        <v>620</v>
      </c>
      <c r="F173" s="160" t="s">
        <v>621</v>
      </c>
      <c r="G173" s="161" t="s">
        <v>622</v>
      </c>
      <c r="H173" s="162">
        <v>1</v>
      </c>
      <c r="I173" s="163"/>
      <c r="J173" s="163"/>
      <c r="K173" s="164">
        <f t="shared" si="14"/>
        <v>0</v>
      </c>
      <c r="L173" s="165"/>
      <c r="M173" s="30"/>
      <c r="N173" s="166" t="s">
        <v>1</v>
      </c>
      <c r="O173" s="167" t="s">
        <v>41</v>
      </c>
      <c r="P173" s="168">
        <f t="shared" si="15"/>
        <v>0</v>
      </c>
      <c r="Q173" s="168">
        <f t="shared" si="16"/>
        <v>0</v>
      </c>
      <c r="R173" s="168">
        <f t="shared" si="17"/>
        <v>0</v>
      </c>
      <c r="S173" s="58"/>
      <c r="T173" s="169">
        <f t="shared" si="18"/>
        <v>0</v>
      </c>
      <c r="U173" s="169">
        <v>0</v>
      </c>
      <c r="V173" s="169">
        <f t="shared" si="19"/>
        <v>0</v>
      </c>
      <c r="W173" s="169">
        <v>0</v>
      </c>
      <c r="X173" s="170">
        <f t="shared" si="20"/>
        <v>0</v>
      </c>
      <c r="Y173" s="29"/>
      <c r="Z173" s="29"/>
      <c r="AA173" s="29"/>
      <c r="AB173" s="29"/>
      <c r="AC173" s="29"/>
      <c r="AD173" s="29"/>
      <c r="AE173" s="29"/>
      <c r="AR173" s="171" t="s">
        <v>143</v>
      </c>
      <c r="AT173" s="171" t="s">
        <v>139</v>
      </c>
      <c r="AU173" s="171" t="s">
        <v>91</v>
      </c>
      <c r="AY173" s="14" t="s">
        <v>136</v>
      </c>
      <c r="BE173" s="172">
        <f t="shared" si="21"/>
        <v>0</v>
      </c>
      <c r="BF173" s="172">
        <f t="shared" si="22"/>
        <v>0</v>
      </c>
      <c r="BG173" s="172">
        <f t="shared" si="23"/>
        <v>0</v>
      </c>
      <c r="BH173" s="172">
        <f t="shared" si="24"/>
        <v>0</v>
      </c>
      <c r="BI173" s="172">
        <f t="shared" si="25"/>
        <v>0</v>
      </c>
      <c r="BJ173" s="14" t="s">
        <v>91</v>
      </c>
      <c r="BK173" s="172">
        <f t="shared" si="26"/>
        <v>0</v>
      </c>
      <c r="BL173" s="14" t="s">
        <v>143</v>
      </c>
      <c r="BM173" s="171" t="s">
        <v>623</v>
      </c>
    </row>
    <row r="174" spans="1:65" s="2" customFormat="1" ht="33" customHeight="1">
      <c r="A174" s="29"/>
      <c r="B174" s="157"/>
      <c r="C174" s="158" t="s">
        <v>624</v>
      </c>
      <c r="D174" s="158" t="s">
        <v>139</v>
      </c>
      <c r="E174" s="159" t="s">
        <v>625</v>
      </c>
      <c r="F174" s="160" t="s">
        <v>626</v>
      </c>
      <c r="G174" s="161" t="s">
        <v>147</v>
      </c>
      <c r="H174" s="162">
        <v>1</v>
      </c>
      <c r="I174" s="163"/>
      <c r="J174" s="163"/>
      <c r="K174" s="164">
        <f t="shared" si="14"/>
        <v>0</v>
      </c>
      <c r="L174" s="165"/>
      <c r="M174" s="30"/>
      <c r="N174" s="166" t="s">
        <v>1</v>
      </c>
      <c r="O174" s="167" t="s">
        <v>41</v>
      </c>
      <c r="P174" s="168">
        <f t="shared" si="15"/>
        <v>0</v>
      </c>
      <c r="Q174" s="168">
        <f t="shared" si="16"/>
        <v>0</v>
      </c>
      <c r="R174" s="168">
        <f t="shared" si="17"/>
        <v>0</v>
      </c>
      <c r="S174" s="58"/>
      <c r="T174" s="169">
        <f t="shared" si="18"/>
        <v>0</v>
      </c>
      <c r="U174" s="169">
        <v>0</v>
      </c>
      <c r="V174" s="169">
        <f t="shared" si="19"/>
        <v>0</v>
      </c>
      <c r="W174" s="169">
        <v>0</v>
      </c>
      <c r="X174" s="170">
        <f t="shared" si="20"/>
        <v>0</v>
      </c>
      <c r="Y174" s="29"/>
      <c r="Z174" s="29"/>
      <c r="AA174" s="29"/>
      <c r="AB174" s="29"/>
      <c r="AC174" s="29"/>
      <c r="AD174" s="29"/>
      <c r="AE174" s="29"/>
      <c r="AR174" s="171" t="s">
        <v>143</v>
      </c>
      <c r="AT174" s="171" t="s">
        <v>139</v>
      </c>
      <c r="AU174" s="171" t="s">
        <v>91</v>
      </c>
      <c r="AY174" s="14" t="s">
        <v>136</v>
      </c>
      <c r="BE174" s="172">
        <f t="shared" si="21"/>
        <v>0</v>
      </c>
      <c r="BF174" s="172">
        <f t="shared" si="22"/>
        <v>0</v>
      </c>
      <c r="BG174" s="172">
        <f t="shared" si="23"/>
        <v>0</v>
      </c>
      <c r="BH174" s="172">
        <f t="shared" si="24"/>
        <v>0</v>
      </c>
      <c r="BI174" s="172">
        <f t="shared" si="25"/>
        <v>0</v>
      </c>
      <c r="BJ174" s="14" t="s">
        <v>91</v>
      </c>
      <c r="BK174" s="172">
        <f t="shared" si="26"/>
        <v>0</v>
      </c>
      <c r="BL174" s="14" t="s">
        <v>143</v>
      </c>
      <c r="BM174" s="171" t="s">
        <v>627</v>
      </c>
    </row>
    <row r="175" spans="1:65" s="2" customFormat="1" ht="24.2" customHeight="1">
      <c r="A175" s="29"/>
      <c r="B175" s="157"/>
      <c r="C175" s="158" t="s">
        <v>628</v>
      </c>
      <c r="D175" s="158" t="s">
        <v>139</v>
      </c>
      <c r="E175" s="159" t="s">
        <v>629</v>
      </c>
      <c r="F175" s="160" t="s">
        <v>630</v>
      </c>
      <c r="G175" s="161" t="s">
        <v>147</v>
      </c>
      <c r="H175" s="162">
        <v>1</v>
      </c>
      <c r="I175" s="163"/>
      <c r="J175" s="163"/>
      <c r="K175" s="164">
        <f t="shared" si="14"/>
        <v>0</v>
      </c>
      <c r="L175" s="165"/>
      <c r="M175" s="30"/>
      <c r="N175" s="166" t="s">
        <v>1</v>
      </c>
      <c r="O175" s="167" t="s">
        <v>41</v>
      </c>
      <c r="P175" s="168">
        <f t="shared" si="15"/>
        <v>0</v>
      </c>
      <c r="Q175" s="168">
        <f t="shared" si="16"/>
        <v>0</v>
      </c>
      <c r="R175" s="168">
        <f t="shared" si="17"/>
        <v>0</v>
      </c>
      <c r="S175" s="58"/>
      <c r="T175" s="169">
        <f t="shared" si="18"/>
        <v>0</v>
      </c>
      <c r="U175" s="169">
        <v>0</v>
      </c>
      <c r="V175" s="169">
        <f t="shared" si="19"/>
        <v>0</v>
      </c>
      <c r="W175" s="169">
        <v>0</v>
      </c>
      <c r="X175" s="170">
        <f t="shared" si="20"/>
        <v>0</v>
      </c>
      <c r="Y175" s="29"/>
      <c r="Z175" s="29"/>
      <c r="AA175" s="29"/>
      <c r="AB175" s="29"/>
      <c r="AC175" s="29"/>
      <c r="AD175" s="29"/>
      <c r="AE175" s="29"/>
      <c r="AR175" s="171" t="s">
        <v>143</v>
      </c>
      <c r="AT175" s="171" t="s">
        <v>139</v>
      </c>
      <c r="AU175" s="171" t="s">
        <v>91</v>
      </c>
      <c r="AY175" s="14" t="s">
        <v>136</v>
      </c>
      <c r="BE175" s="172">
        <f t="shared" si="21"/>
        <v>0</v>
      </c>
      <c r="BF175" s="172">
        <f t="shared" si="22"/>
        <v>0</v>
      </c>
      <c r="BG175" s="172">
        <f t="shared" si="23"/>
        <v>0</v>
      </c>
      <c r="BH175" s="172">
        <f t="shared" si="24"/>
        <v>0</v>
      </c>
      <c r="BI175" s="172">
        <f t="shared" si="25"/>
        <v>0</v>
      </c>
      <c r="BJ175" s="14" t="s">
        <v>91</v>
      </c>
      <c r="BK175" s="172">
        <f t="shared" si="26"/>
        <v>0</v>
      </c>
      <c r="BL175" s="14" t="s">
        <v>143</v>
      </c>
      <c r="BM175" s="171" t="s">
        <v>631</v>
      </c>
    </row>
    <row r="176" spans="1:65" s="2" customFormat="1" ht="24.2" customHeight="1">
      <c r="A176" s="29"/>
      <c r="B176" s="157"/>
      <c r="C176" s="173" t="s">
        <v>632</v>
      </c>
      <c r="D176" s="173" t="s">
        <v>133</v>
      </c>
      <c r="E176" s="174" t="s">
        <v>458</v>
      </c>
      <c r="F176" s="175" t="s">
        <v>459</v>
      </c>
      <c r="G176" s="176" t="s">
        <v>147</v>
      </c>
      <c r="H176" s="177">
        <v>1</v>
      </c>
      <c r="I176" s="178"/>
      <c r="J176" s="179"/>
      <c r="K176" s="180">
        <f t="shared" si="14"/>
        <v>0</v>
      </c>
      <c r="L176" s="179"/>
      <c r="M176" s="181"/>
      <c r="N176" s="182" t="s">
        <v>1</v>
      </c>
      <c r="O176" s="167" t="s">
        <v>41</v>
      </c>
      <c r="P176" s="168">
        <f t="shared" si="15"/>
        <v>0</v>
      </c>
      <c r="Q176" s="168">
        <f t="shared" si="16"/>
        <v>0</v>
      </c>
      <c r="R176" s="168">
        <f t="shared" si="17"/>
        <v>0</v>
      </c>
      <c r="S176" s="58"/>
      <c r="T176" s="169">
        <f t="shared" si="18"/>
        <v>0</v>
      </c>
      <c r="U176" s="169">
        <v>4.6000000000000001E-4</v>
      </c>
      <c r="V176" s="169">
        <f t="shared" si="19"/>
        <v>4.6000000000000001E-4</v>
      </c>
      <c r="W176" s="169">
        <v>0</v>
      </c>
      <c r="X176" s="170">
        <f t="shared" si="20"/>
        <v>0</v>
      </c>
      <c r="Y176" s="29"/>
      <c r="Z176" s="29"/>
      <c r="AA176" s="29"/>
      <c r="AB176" s="29"/>
      <c r="AC176" s="29"/>
      <c r="AD176" s="29"/>
      <c r="AE176" s="29"/>
      <c r="AR176" s="171" t="s">
        <v>176</v>
      </c>
      <c r="AT176" s="171" t="s">
        <v>133</v>
      </c>
      <c r="AU176" s="171" t="s">
        <v>91</v>
      </c>
      <c r="AY176" s="14" t="s">
        <v>136</v>
      </c>
      <c r="BE176" s="172">
        <f t="shared" si="21"/>
        <v>0</v>
      </c>
      <c r="BF176" s="172">
        <f t="shared" si="22"/>
        <v>0</v>
      </c>
      <c r="BG176" s="172">
        <f t="shared" si="23"/>
        <v>0</v>
      </c>
      <c r="BH176" s="172">
        <f t="shared" si="24"/>
        <v>0</v>
      </c>
      <c r="BI176" s="172">
        <f t="shared" si="25"/>
        <v>0</v>
      </c>
      <c r="BJ176" s="14" t="s">
        <v>91</v>
      </c>
      <c r="BK176" s="172">
        <f t="shared" si="26"/>
        <v>0</v>
      </c>
      <c r="BL176" s="14" t="s">
        <v>176</v>
      </c>
      <c r="BM176" s="171" t="s">
        <v>633</v>
      </c>
    </row>
    <row r="177" spans="1:65" s="2" customFormat="1" ht="21.75" customHeight="1">
      <c r="A177" s="29"/>
      <c r="B177" s="157"/>
      <c r="C177" s="158" t="s">
        <v>634</v>
      </c>
      <c r="D177" s="158" t="s">
        <v>139</v>
      </c>
      <c r="E177" s="159" t="s">
        <v>635</v>
      </c>
      <c r="F177" s="160" t="s">
        <v>636</v>
      </c>
      <c r="G177" s="161" t="s">
        <v>142</v>
      </c>
      <c r="H177" s="162">
        <v>20</v>
      </c>
      <c r="I177" s="163"/>
      <c r="J177" s="163"/>
      <c r="K177" s="164">
        <f t="shared" si="14"/>
        <v>0</v>
      </c>
      <c r="L177" s="165"/>
      <c r="M177" s="30"/>
      <c r="N177" s="166" t="s">
        <v>1</v>
      </c>
      <c r="O177" s="167" t="s">
        <v>41</v>
      </c>
      <c r="P177" s="168">
        <f t="shared" si="15"/>
        <v>0</v>
      </c>
      <c r="Q177" s="168">
        <f t="shared" si="16"/>
        <v>0</v>
      </c>
      <c r="R177" s="168">
        <f t="shared" si="17"/>
        <v>0</v>
      </c>
      <c r="S177" s="58"/>
      <c r="T177" s="169">
        <f t="shared" si="18"/>
        <v>0</v>
      </c>
      <c r="U177" s="169">
        <v>0</v>
      </c>
      <c r="V177" s="169">
        <f t="shared" si="19"/>
        <v>0</v>
      </c>
      <c r="W177" s="169">
        <v>0</v>
      </c>
      <c r="X177" s="170">
        <f t="shared" si="20"/>
        <v>0</v>
      </c>
      <c r="Y177" s="29"/>
      <c r="Z177" s="29"/>
      <c r="AA177" s="29"/>
      <c r="AB177" s="29"/>
      <c r="AC177" s="29"/>
      <c r="AD177" s="29"/>
      <c r="AE177" s="29"/>
      <c r="AR177" s="171" t="s">
        <v>143</v>
      </c>
      <c r="AT177" s="171" t="s">
        <v>139</v>
      </c>
      <c r="AU177" s="171" t="s">
        <v>91</v>
      </c>
      <c r="AY177" s="14" t="s">
        <v>136</v>
      </c>
      <c r="BE177" s="172">
        <f t="shared" si="21"/>
        <v>0</v>
      </c>
      <c r="BF177" s="172">
        <f t="shared" si="22"/>
        <v>0</v>
      </c>
      <c r="BG177" s="172">
        <f t="shared" si="23"/>
        <v>0</v>
      </c>
      <c r="BH177" s="172">
        <f t="shared" si="24"/>
        <v>0</v>
      </c>
      <c r="BI177" s="172">
        <f t="shared" si="25"/>
        <v>0</v>
      </c>
      <c r="BJ177" s="14" t="s">
        <v>91</v>
      </c>
      <c r="BK177" s="172">
        <f t="shared" si="26"/>
        <v>0</v>
      </c>
      <c r="BL177" s="14" t="s">
        <v>143</v>
      </c>
      <c r="BM177" s="171" t="s">
        <v>637</v>
      </c>
    </row>
    <row r="178" spans="1:65" s="2" customFormat="1" ht="16.5" customHeight="1">
      <c r="A178" s="29"/>
      <c r="B178" s="157"/>
      <c r="C178" s="173" t="s">
        <v>638</v>
      </c>
      <c r="D178" s="173" t="s">
        <v>133</v>
      </c>
      <c r="E178" s="174" t="s">
        <v>400</v>
      </c>
      <c r="F178" s="175" t="s">
        <v>401</v>
      </c>
      <c r="G178" s="176" t="s">
        <v>142</v>
      </c>
      <c r="H178" s="177">
        <v>20</v>
      </c>
      <c r="I178" s="178"/>
      <c r="J178" s="179"/>
      <c r="K178" s="180">
        <f t="shared" si="14"/>
        <v>0</v>
      </c>
      <c r="L178" s="179"/>
      <c r="M178" s="181"/>
      <c r="N178" s="182" t="s">
        <v>1</v>
      </c>
      <c r="O178" s="167" t="s">
        <v>41</v>
      </c>
      <c r="P178" s="168">
        <f t="shared" si="15"/>
        <v>0</v>
      </c>
      <c r="Q178" s="168">
        <f t="shared" si="16"/>
        <v>0</v>
      </c>
      <c r="R178" s="168">
        <f t="shared" si="17"/>
        <v>0</v>
      </c>
      <c r="S178" s="58"/>
      <c r="T178" s="169">
        <f t="shared" si="18"/>
        <v>0</v>
      </c>
      <c r="U178" s="169">
        <v>4.8000000000000001E-4</v>
      </c>
      <c r="V178" s="169">
        <f t="shared" si="19"/>
        <v>9.6000000000000009E-3</v>
      </c>
      <c r="W178" s="169">
        <v>0</v>
      </c>
      <c r="X178" s="170">
        <f t="shared" si="20"/>
        <v>0</v>
      </c>
      <c r="Y178" s="29"/>
      <c r="Z178" s="29"/>
      <c r="AA178" s="29"/>
      <c r="AB178" s="29"/>
      <c r="AC178" s="29"/>
      <c r="AD178" s="29"/>
      <c r="AE178" s="29"/>
      <c r="AR178" s="171" t="s">
        <v>176</v>
      </c>
      <c r="AT178" s="171" t="s">
        <v>133</v>
      </c>
      <c r="AU178" s="171" t="s">
        <v>91</v>
      </c>
      <c r="AY178" s="14" t="s">
        <v>136</v>
      </c>
      <c r="BE178" s="172">
        <f t="shared" si="21"/>
        <v>0</v>
      </c>
      <c r="BF178" s="172">
        <f t="shared" si="22"/>
        <v>0</v>
      </c>
      <c r="BG178" s="172">
        <f t="shared" si="23"/>
        <v>0</v>
      </c>
      <c r="BH178" s="172">
        <f t="shared" si="24"/>
        <v>0</v>
      </c>
      <c r="BI178" s="172">
        <f t="shared" si="25"/>
        <v>0</v>
      </c>
      <c r="BJ178" s="14" t="s">
        <v>91</v>
      </c>
      <c r="BK178" s="172">
        <f t="shared" si="26"/>
        <v>0</v>
      </c>
      <c r="BL178" s="14" t="s">
        <v>176</v>
      </c>
      <c r="BM178" s="171" t="s">
        <v>639</v>
      </c>
    </row>
    <row r="179" spans="1:65" s="2" customFormat="1" ht="24.2" customHeight="1">
      <c r="A179" s="29"/>
      <c r="B179" s="157"/>
      <c r="C179" s="158" t="s">
        <v>640</v>
      </c>
      <c r="D179" s="158" t="s">
        <v>139</v>
      </c>
      <c r="E179" s="159" t="s">
        <v>641</v>
      </c>
      <c r="F179" s="160" t="s">
        <v>642</v>
      </c>
      <c r="G179" s="161" t="s">
        <v>142</v>
      </c>
      <c r="H179" s="162">
        <v>16</v>
      </c>
      <c r="I179" s="163"/>
      <c r="J179" s="163"/>
      <c r="K179" s="164">
        <f t="shared" si="14"/>
        <v>0</v>
      </c>
      <c r="L179" s="165"/>
      <c r="M179" s="30"/>
      <c r="N179" s="166" t="s">
        <v>1</v>
      </c>
      <c r="O179" s="167" t="s">
        <v>41</v>
      </c>
      <c r="P179" s="168">
        <f t="shared" si="15"/>
        <v>0</v>
      </c>
      <c r="Q179" s="168">
        <f t="shared" si="16"/>
        <v>0</v>
      </c>
      <c r="R179" s="168">
        <f t="shared" si="17"/>
        <v>0</v>
      </c>
      <c r="S179" s="58"/>
      <c r="T179" s="169">
        <f t="shared" si="18"/>
        <v>0</v>
      </c>
      <c r="U179" s="169">
        <v>0</v>
      </c>
      <c r="V179" s="169">
        <f t="shared" si="19"/>
        <v>0</v>
      </c>
      <c r="W179" s="169">
        <v>0</v>
      </c>
      <c r="X179" s="170">
        <f t="shared" si="20"/>
        <v>0</v>
      </c>
      <c r="Y179" s="29"/>
      <c r="Z179" s="29"/>
      <c r="AA179" s="29"/>
      <c r="AB179" s="29"/>
      <c r="AC179" s="29"/>
      <c r="AD179" s="29"/>
      <c r="AE179" s="29"/>
      <c r="AR179" s="171" t="s">
        <v>143</v>
      </c>
      <c r="AT179" s="171" t="s">
        <v>139</v>
      </c>
      <c r="AU179" s="171" t="s">
        <v>91</v>
      </c>
      <c r="AY179" s="14" t="s">
        <v>136</v>
      </c>
      <c r="BE179" s="172">
        <f t="shared" si="21"/>
        <v>0</v>
      </c>
      <c r="BF179" s="172">
        <f t="shared" si="22"/>
        <v>0</v>
      </c>
      <c r="BG179" s="172">
        <f t="shared" si="23"/>
        <v>0</v>
      </c>
      <c r="BH179" s="172">
        <f t="shared" si="24"/>
        <v>0</v>
      </c>
      <c r="BI179" s="172">
        <f t="shared" si="25"/>
        <v>0</v>
      </c>
      <c r="BJ179" s="14" t="s">
        <v>91</v>
      </c>
      <c r="BK179" s="172">
        <f t="shared" si="26"/>
        <v>0</v>
      </c>
      <c r="BL179" s="14" t="s">
        <v>143</v>
      </c>
      <c r="BM179" s="171" t="s">
        <v>643</v>
      </c>
    </row>
    <row r="180" spans="1:65" s="2" customFormat="1" ht="16.5" customHeight="1">
      <c r="A180" s="29"/>
      <c r="B180" s="157"/>
      <c r="C180" s="173" t="s">
        <v>644</v>
      </c>
      <c r="D180" s="173" t="s">
        <v>133</v>
      </c>
      <c r="E180" s="174" t="s">
        <v>645</v>
      </c>
      <c r="F180" s="175" t="s">
        <v>646</v>
      </c>
      <c r="G180" s="176" t="s">
        <v>142</v>
      </c>
      <c r="H180" s="177">
        <v>16</v>
      </c>
      <c r="I180" s="178"/>
      <c r="J180" s="179"/>
      <c r="K180" s="180">
        <f t="shared" si="14"/>
        <v>0</v>
      </c>
      <c r="L180" s="179"/>
      <c r="M180" s="181"/>
      <c r="N180" s="182" t="s">
        <v>1</v>
      </c>
      <c r="O180" s="167" t="s">
        <v>41</v>
      </c>
      <c r="P180" s="168">
        <f t="shared" si="15"/>
        <v>0</v>
      </c>
      <c r="Q180" s="168">
        <f t="shared" si="16"/>
        <v>0</v>
      </c>
      <c r="R180" s="168">
        <f t="shared" si="17"/>
        <v>0</v>
      </c>
      <c r="S180" s="58"/>
      <c r="T180" s="169">
        <f t="shared" si="18"/>
        <v>0</v>
      </c>
      <c r="U180" s="169">
        <v>4.0000000000000003E-5</v>
      </c>
      <c r="V180" s="169">
        <f t="shared" si="19"/>
        <v>6.4000000000000005E-4</v>
      </c>
      <c r="W180" s="169">
        <v>0</v>
      </c>
      <c r="X180" s="170">
        <f t="shared" si="20"/>
        <v>0</v>
      </c>
      <c r="Y180" s="29"/>
      <c r="Z180" s="29"/>
      <c r="AA180" s="29"/>
      <c r="AB180" s="29"/>
      <c r="AC180" s="29"/>
      <c r="AD180" s="29"/>
      <c r="AE180" s="29"/>
      <c r="AR180" s="171" t="s">
        <v>176</v>
      </c>
      <c r="AT180" s="171" t="s">
        <v>133</v>
      </c>
      <c r="AU180" s="171" t="s">
        <v>91</v>
      </c>
      <c r="AY180" s="14" t="s">
        <v>136</v>
      </c>
      <c r="BE180" s="172">
        <f t="shared" si="21"/>
        <v>0</v>
      </c>
      <c r="BF180" s="172">
        <f t="shared" si="22"/>
        <v>0</v>
      </c>
      <c r="BG180" s="172">
        <f t="shared" si="23"/>
        <v>0</v>
      </c>
      <c r="BH180" s="172">
        <f t="shared" si="24"/>
        <v>0</v>
      </c>
      <c r="BI180" s="172">
        <f t="shared" si="25"/>
        <v>0</v>
      </c>
      <c r="BJ180" s="14" t="s">
        <v>91</v>
      </c>
      <c r="BK180" s="172">
        <f t="shared" si="26"/>
        <v>0</v>
      </c>
      <c r="BL180" s="14" t="s">
        <v>176</v>
      </c>
      <c r="BM180" s="171" t="s">
        <v>647</v>
      </c>
    </row>
    <row r="181" spans="1:65" s="2" customFormat="1" ht="24.2" customHeight="1">
      <c r="A181" s="29"/>
      <c r="B181" s="157"/>
      <c r="C181" s="158" t="s">
        <v>648</v>
      </c>
      <c r="D181" s="158" t="s">
        <v>139</v>
      </c>
      <c r="E181" s="159" t="s">
        <v>239</v>
      </c>
      <c r="F181" s="160" t="s">
        <v>240</v>
      </c>
      <c r="G181" s="161" t="s">
        <v>147</v>
      </c>
      <c r="H181" s="162">
        <v>16</v>
      </c>
      <c r="I181" s="163"/>
      <c r="J181" s="163"/>
      <c r="K181" s="164">
        <f t="shared" si="14"/>
        <v>0</v>
      </c>
      <c r="L181" s="165"/>
      <c r="M181" s="30"/>
      <c r="N181" s="166" t="s">
        <v>1</v>
      </c>
      <c r="O181" s="167" t="s">
        <v>41</v>
      </c>
      <c r="P181" s="168">
        <f t="shared" si="15"/>
        <v>0</v>
      </c>
      <c r="Q181" s="168">
        <f t="shared" si="16"/>
        <v>0</v>
      </c>
      <c r="R181" s="168">
        <f t="shared" si="17"/>
        <v>0</v>
      </c>
      <c r="S181" s="58"/>
      <c r="T181" s="169">
        <f t="shared" si="18"/>
        <v>0</v>
      </c>
      <c r="U181" s="169">
        <v>0</v>
      </c>
      <c r="V181" s="169">
        <f t="shared" si="19"/>
        <v>0</v>
      </c>
      <c r="W181" s="169">
        <v>0</v>
      </c>
      <c r="X181" s="170">
        <f t="shared" si="20"/>
        <v>0</v>
      </c>
      <c r="Y181" s="29"/>
      <c r="Z181" s="29"/>
      <c r="AA181" s="29"/>
      <c r="AB181" s="29"/>
      <c r="AC181" s="29"/>
      <c r="AD181" s="29"/>
      <c r="AE181" s="29"/>
      <c r="AR181" s="171" t="s">
        <v>143</v>
      </c>
      <c r="AT181" s="171" t="s">
        <v>139</v>
      </c>
      <c r="AU181" s="171" t="s">
        <v>91</v>
      </c>
      <c r="AY181" s="14" t="s">
        <v>136</v>
      </c>
      <c r="BE181" s="172">
        <f t="shared" si="21"/>
        <v>0</v>
      </c>
      <c r="BF181" s="172">
        <f t="shared" si="22"/>
        <v>0</v>
      </c>
      <c r="BG181" s="172">
        <f t="shared" si="23"/>
        <v>0</v>
      </c>
      <c r="BH181" s="172">
        <f t="shared" si="24"/>
        <v>0</v>
      </c>
      <c r="BI181" s="172">
        <f t="shared" si="25"/>
        <v>0</v>
      </c>
      <c r="BJ181" s="14" t="s">
        <v>91</v>
      </c>
      <c r="BK181" s="172">
        <f t="shared" si="26"/>
        <v>0</v>
      </c>
      <c r="BL181" s="14" t="s">
        <v>143</v>
      </c>
      <c r="BM181" s="171" t="s">
        <v>649</v>
      </c>
    </row>
    <row r="182" spans="1:65" s="2" customFormat="1" ht="16.5" customHeight="1">
      <c r="A182" s="29"/>
      <c r="B182" s="157"/>
      <c r="C182" s="173" t="s">
        <v>650</v>
      </c>
      <c r="D182" s="173" t="s">
        <v>133</v>
      </c>
      <c r="E182" s="174" t="s">
        <v>581</v>
      </c>
      <c r="F182" s="175" t="s">
        <v>582</v>
      </c>
      <c r="G182" s="176" t="s">
        <v>147</v>
      </c>
      <c r="H182" s="177">
        <v>16</v>
      </c>
      <c r="I182" s="178"/>
      <c r="J182" s="179"/>
      <c r="K182" s="180">
        <f t="shared" si="14"/>
        <v>0</v>
      </c>
      <c r="L182" s="179"/>
      <c r="M182" s="181"/>
      <c r="N182" s="182" t="s">
        <v>1</v>
      </c>
      <c r="O182" s="167" t="s">
        <v>41</v>
      </c>
      <c r="P182" s="168">
        <f t="shared" si="15"/>
        <v>0</v>
      </c>
      <c r="Q182" s="168">
        <f t="shared" si="16"/>
        <v>0</v>
      </c>
      <c r="R182" s="168">
        <f t="shared" si="17"/>
        <v>0</v>
      </c>
      <c r="S182" s="58"/>
      <c r="T182" s="169">
        <f t="shared" si="18"/>
        <v>0</v>
      </c>
      <c r="U182" s="169">
        <v>1.0000000000000001E-5</v>
      </c>
      <c r="V182" s="169">
        <f t="shared" si="19"/>
        <v>1.6000000000000001E-4</v>
      </c>
      <c r="W182" s="169">
        <v>0</v>
      </c>
      <c r="X182" s="170">
        <f t="shared" si="20"/>
        <v>0</v>
      </c>
      <c r="Y182" s="29"/>
      <c r="Z182" s="29"/>
      <c r="AA182" s="29"/>
      <c r="AB182" s="29"/>
      <c r="AC182" s="29"/>
      <c r="AD182" s="29"/>
      <c r="AE182" s="29"/>
      <c r="AR182" s="171" t="s">
        <v>176</v>
      </c>
      <c r="AT182" s="171" t="s">
        <v>133</v>
      </c>
      <c r="AU182" s="171" t="s">
        <v>91</v>
      </c>
      <c r="AY182" s="14" t="s">
        <v>136</v>
      </c>
      <c r="BE182" s="172">
        <f t="shared" si="21"/>
        <v>0</v>
      </c>
      <c r="BF182" s="172">
        <f t="shared" si="22"/>
        <v>0</v>
      </c>
      <c r="BG182" s="172">
        <f t="shared" si="23"/>
        <v>0</v>
      </c>
      <c r="BH182" s="172">
        <f t="shared" si="24"/>
        <v>0</v>
      </c>
      <c r="BI182" s="172">
        <f t="shared" si="25"/>
        <v>0</v>
      </c>
      <c r="BJ182" s="14" t="s">
        <v>91</v>
      </c>
      <c r="BK182" s="172">
        <f t="shared" si="26"/>
        <v>0</v>
      </c>
      <c r="BL182" s="14" t="s">
        <v>176</v>
      </c>
      <c r="BM182" s="171" t="s">
        <v>651</v>
      </c>
    </row>
    <row r="183" spans="1:65" s="2" customFormat="1" ht="24.2" customHeight="1">
      <c r="A183" s="29"/>
      <c r="B183" s="157"/>
      <c r="C183" s="158" t="s">
        <v>652</v>
      </c>
      <c r="D183" s="158" t="s">
        <v>139</v>
      </c>
      <c r="E183" s="159" t="s">
        <v>653</v>
      </c>
      <c r="F183" s="160" t="s">
        <v>654</v>
      </c>
      <c r="G183" s="161" t="s">
        <v>147</v>
      </c>
      <c r="H183" s="162">
        <v>10</v>
      </c>
      <c r="I183" s="163"/>
      <c r="J183" s="163"/>
      <c r="K183" s="164">
        <f t="shared" si="14"/>
        <v>0</v>
      </c>
      <c r="L183" s="165"/>
      <c r="M183" s="30"/>
      <c r="N183" s="166" t="s">
        <v>1</v>
      </c>
      <c r="O183" s="167" t="s">
        <v>41</v>
      </c>
      <c r="P183" s="168">
        <f t="shared" si="15"/>
        <v>0</v>
      </c>
      <c r="Q183" s="168">
        <f t="shared" si="16"/>
        <v>0</v>
      </c>
      <c r="R183" s="168">
        <f t="shared" si="17"/>
        <v>0</v>
      </c>
      <c r="S183" s="58"/>
      <c r="T183" s="169">
        <f t="shared" si="18"/>
        <v>0</v>
      </c>
      <c r="U183" s="169">
        <v>0</v>
      </c>
      <c r="V183" s="169">
        <f t="shared" si="19"/>
        <v>0</v>
      </c>
      <c r="W183" s="169">
        <v>0</v>
      </c>
      <c r="X183" s="170">
        <f t="shared" si="20"/>
        <v>0</v>
      </c>
      <c r="Y183" s="29"/>
      <c r="Z183" s="29"/>
      <c r="AA183" s="29"/>
      <c r="AB183" s="29"/>
      <c r="AC183" s="29"/>
      <c r="AD183" s="29"/>
      <c r="AE183" s="29"/>
      <c r="AR183" s="171" t="s">
        <v>143</v>
      </c>
      <c r="AT183" s="171" t="s">
        <v>139</v>
      </c>
      <c r="AU183" s="171" t="s">
        <v>91</v>
      </c>
      <c r="AY183" s="14" t="s">
        <v>136</v>
      </c>
      <c r="BE183" s="172">
        <f t="shared" si="21"/>
        <v>0</v>
      </c>
      <c r="BF183" s="172">
        <f t="shared" si="22"/>
        <v>0</v>
      </c>
      <c r="BG183" s="172">
        <f t="shared" si="23"/>
        <v>0</v>
      </c>
      <c r="BH183" s="172">
        <f t="shared" si="24"/>
        <v>0</v>
      </c>
      <c r="BI183" s="172">
        <f t="shared" si="25"/>
        <v>0</v>
      </c>
      <c r="BJ183" s="14" t="s">
        <v>91</v>
      </c>
      <c r="BK183" s="172">
        <f t="shared" si="26"/>
        <v>0</v>
      </c>
      <c r="BL183" s="14" t="s">
        <v>143</v>
      </c>
      <c r="BM183" s="171" t="s">
        <v>655</v>
      </c>
    </row>
    <row r="184" spans="1:65" s="2" customFormat="1" ht="16.5" customHeight="1">
      <c r="A184" s="29"/>
      <c r="B184" s="157"/>
      <c r="C184" s="158" t="s">
        <v>656</v>
      </c>
      <c r="D184" s="158" t="s">
        <v>139</v>
      </c>
      <c r="E184" s="159" t="s">
        <v>657</v>
      </c>
      <c r="F184" s="160" t="s">
        <v>658</v>
      </c>
      <c r="G184" s="161" t="s">
        <v>147</v>
      </c>
      <c r="H184" s="162">
        <v>1</v>
      </c>
      <c r="I184" s="163"/>
      <c r="J184" s="163"/>
      <c r="K184" s="164">
        <f t="shared" si="14"/>
        <v>0</v>
      </c>
      <c r="L184" s="165"/>
      <c r="M184" s="30"/>
      <c r="N184" s="166" t="s">
        <v>1</v>
      </c>
      <c r="O184" s="167" t="s">
        <v>41</v>
      </c>
      <c r="P184" s="168">
        <f t="shared" si="15"/>
        <v>0</v>
      </c>
      <c r="Q184" s="168">
        <f t="shared" si="16"/>
        <v>0</v>
      </c>
      <c r="R184" s="168">
        <f t="shared" si="17"/>
        <v>0</v>
      </c>
      <c r="S184" s="58"/>
      <c r="T184" s="169">
        <f t="shared" si="18"/>
        <v>0</v>
      </c>
      <c r="U184" s="169">
        <v>0</v>
      </c>
      <c r="V184" s="169">
        <f t="shared" si="19"/>
        <v>0</v>
      </c>
      <c r="W184" s="169">
        <v>0</v>
      </c>
      <c r="X184" s="170">
        <f t="shared" si="20"/>
        <v>0</v>
      </c>
      <c r="Y184" s="29"/>
      <c r="Z184" s="29"/>
      <c r="AA184" s="29"/>
      <c r="AB184" s="29"/>
      <c r="AC184" s="29"/>
      <c r="AD184" s="29"/>
      <c r="AE184" s="29"/>
      <c r="AR184" s="171" t="s">
        <v>143</v>
      </c>
      <c r="AT184" s="171" t="s">
        <v>139</v>
      </c>
      <c r="AU184" s="171" t="s">
        <v>91</v>
      </c>
      <c r="AY184" s="14" t="s">
        <v>136</v>
      </c>
      <c r="BE184" s="172">
        <f t="shared" si="21"/>
        <v>0</v>
      </c>
      <c r="BF184" s="172">
        <f t="shared" si="22"/>
        <v>0</v>
      </c>
      <c r="BG184" s="172">
        <f t="shared" si="23"/>
        <v>0</v>
      </c>
      <c r="BH184" s="172">
        <f t="shared" si="24"/>
        <v>0</v>
      </c>
      <c r="BI184" s="172">
        <f t="shared" si="25"/>
        <v>0</v>
      </c>
      <c r="BJ184" s="14" t="s">
        <v>91</v>
      </c>
      <c r="BK184" s="172">
        <f t="shared" si="26"/>
        <v>0</v>
      </c>
      <c r="BL184" s="14" t="s">
        <v>143</v>
      </c>
      <c r="BM184" s="171" t="s">
        <v>659</v>
      </c>
    </row>
    <row r="185" spans="1:65" s="2" customFormat="1" ht="16.5" customHeight="1">
      <c r="A185" s="29"/>
      <c r="B185" s="157"/>
      <c r="C185" s="173" t="s">
        <v>660</v>
      </c>
      <c r="D185" s="173" t="s">
        <v>133</v>
      </c>
      <c r="E185" s="174" t="s">
        <v>661</v>
      </c>
      <c r="F185" s="175" t="s">
        <v>662</v>
      </c>
      <c r="G185" s="176" t="s">
        <v>147</v>
      </c>
      <c r="H185" s="177">
        <v>1</v>
      </c>
      <c r="I185" s="178"/>
      <c r="J185" s="179"/>
      <c r="K185" s="180">
        <f t="shared" si="14"/>
        <v>0</v>
      </c>
      <c r="L185" s="179"/>
      <c r="M185" s="181"/>
      <c r="N185" s="182" t="s">
        <v>1</v>
      </c>
      <c r="O185" s="167" t="s">
        <v>41</v>
      </c>
      <c r="P185" s="168">
        <f t="shared" si="15"/>
        <v>0</v>
      </c>
      <c r="Q185" s="168">
        <f t="shared" si="16"/>
        <v>0</v>
      </c>
      <c r="R185" s="168">
        <f t="shared" si="17"/>
        <v>0</v>
      </c>
      <c r="S185" s="58"/>
      <c r="T185" s="169">
        <f t="shared" si="18"/>
        <v>0</v>
      </c>
      <c r="U185" s="169">
        <v>0</v>
      </c>
      <c r="V185" s="169">
        <f t="shared" si="19"/>
        <v>0</v>
      </c>
      <c r="W185" s="169">
        <v>0</v>
      </c>
      <c r="X185" s="170">
        <f t="shared" si="20"/>
        <v>0</v>
      </c>
      <c r="Y185" s="29"/>
      <c r="Z185" s="29"/>
      <c r="AA185" s="29"/>
      <c r="AB185" s="29"/>
      <c r="AC185" s="29"/>
      <c r="AD185" s="29"/>
      <c r="AE185" s="29"/>
      <c r="AR185" s="171" t="s">
        <v>232</v>
      </c>
      <c r="AT185" s="171" t="s">
        <v>133</v>
      </c>
      <c r="AU185" s="171" t="s">
        <v>91</v>
      </c>
      <c r="AY185" s="14" t="s">
        <v>136</v>
      </c>
      <c r="BE185" s="172">
        <f t="shared" si="21"/>
        <v>0</v>
      </c>
      <c r="BF185" s="172">
        <f t="shared" si="22"/>
        <v>0</v>
      </c>
      <c r="BG185" s="172">
        <f t="shared" si="23"/>
        <v>0</v>
      </c>
      <c r="BH185" s="172">
        <f t="shared" si="24"/>
        <v>0</v>
      </c>
      <c r="BI185" s="172">
        <f t="shared" si="25"/>
        <v>0</v>
      </c>
      <c r="BJ185" s="14" t="s">
        <v>91</v>
      </c>
      <c r="BK185" s="172">
        <f t="shared" si="26"/>
        <v>0</v>
      </c>
      <c r="BL185" s="14" t="s">
        <v>143</v>
      </c>
      <c r="BM185" s="171" t="s">
        <v>663</v>
      </c>
    </row>
    <row r="186" spans="1:65" s="2" customFormat="1" ht="29.25">
      <c r="A186" s="29"/>
      <c r="B186" s="30"/>
      <c r="C186" s="29"/>
      <c r="D186" s="183" t="s">
        <v>182</v>
      </c>
      <c r="E186" s="29"/>
      <c r="F186" s="184" t="s">
        <v>664</v>
      </c>
      <c r="G186" s="29"/>
      <c r="H186" s="29"/>
      <c r="I186" s="185"/>
      <c r="J186" s="185"/>
      <c r="K186" s="29"/>
      <c r="L186" s="29"/>
      <c r="M186" s="30"/>
      <c r="N186" s="186"/>
      <c r="O186" s="187"/>
      <c r="P186" s="58"/>
      <c r="Q186" s="58"/>
      <c r="R186" s="58"/>
      <c r="S186" s="58"/>
      <c r="T186" s="58"/>
      <c r="U186" s="58"/>
      <c r="V186" s="58"/>
      <c r="W186" s="58"/>
      <c r="X186" s="59"/>
      <c r="Y186" s="29"/>
      <c r="Z186" s="29"/>
      <c r="AA186" s="29"/>
      <c r="AB186" s="29"/>
      <c r="AC186" s="29"/>
      <c r="AD186" s="29"/>
      <c r="AE186" s="29"/>
      <c r="AT186" s="14" t="s">
        <v>182</v>
      </c>
      <c r="AU186" s="14" t="s">
        <v>91</v>
      </c>
    </row>
    <row r="187" spans="1:65" s="2" customFormat="1" ht="16.5" customHeight="1">
      <c r="A187" s="29"/>
      <c r="B187" s="157"/>
      <c r="C187" s="173" t="s">
        <v>665</v>
      </c>
      <c r="D187" s="173" t="s">
        <v>133</v>
      </c>
      <c r="E187" s="174" t="s">
        <v>666</v>
      </c>
      <c r="F187" s="175" t="s">
        <v>667</v>
      </c>
      <c r="G187" s="176" t="s">
        <v>668</v>
      </c>
      <c r="H187" s="177">
        <v>1</v>
      </c>
      <c r="I187" s="178"/>
      <c r="J187" s="179"/>
      <c r="K187" s="180">
        <f>ROUND(P187*H187,2)</f>
        <v>0</v>
      </c>
      <c r="L187" s="179"/>
      <c r="M187" s="181"/>
      <c r="N187" s="182" t="s">
        <v>1</v>
      </c>
      <c r="O187" s="167" t="s">
        <v>41</v>
      </c>
      <c r="P187" s="168">
        <f>I187+J187</f>
        <v>0</v>
      </c>
      <c r="Q187" s="168">
        <f>ROUND(I187*H187,2)</f>
        <v>0</v>
      </c>
      <c r="R187" s="168">
        <f>ROUND(J187*H187,2)</f>
        <v>0</v>
      </c>
      <c r="S187" s="58"/>
      <c r="T187" s="169">
        <f>S187*H187</f>
        <v>0</v>
      </c>
      <c r="U187" s="169">
        <v>0</v>
      </c>
      <c r="V187" s="169">
        <f>U187*H187</f>
        <v>0</v>
      </c>
      <c r="W187" s="169">
        <v>0</v>
      </c>
      <c r="X187" s="170">
        <f>W187*H187</f>
        <v>0</v>
      </c>
      <c r="Y187" s="29"/>
      <c r="Z187" s="29"/>
      <c r="AA187" s="29"/>
      <c r="AB187" s="29"/>
      <c r="AC187" s="29"/>
      <c r="AD187" s="29"/>
      <c r="AE187" s="29"/>
      <c r="AR187" s="171" t="s">
        <v>232</v>
      </c>
      <c r="AT187" s="171" t="s">
        <v>133</v>
      </c>
      <c r="AU187" s="171" t="s">
        <v>91</v>
      </c>
      <c r="AY187" s="14" t="s">
        <v>136</v>
      </c>
      <c r="BE187" s="172">
        <f>IF(O187="základná",K187,0)</f>
        <v>0</v>
      </c>
      <c r="BF187" s="172">
        <f>IF(O187="znížená",K187,0)</f>
        <v>0</v>
      </c>
      <c r="BG187" s="172">
        <f>IF(O187="zákl. prenesená",K187,0)</f>
        <v>0</v>
      </c>
      <c r="BH187" s="172">
        <f>IF(O187="zníž. prenesená",K187,0)</f>
        <v>0</v>
      </c>
      <c r="BI187" s="172">
        <f>IF(O187="nulová",K187,0)</f>
        <v>0</v>
      </c>
      <c r="BJ187" s="14" t="s">
        <v>91</v>
      </c>
      <c r="BK187" s="172">
        <f>ROUND(P187*H187,2)</f>
        <v>0</v>
      </c>
      <c r="BL187" s="14" t="s">
        <v>143</v>
      </c>
      <c r="BM187" s="171" t="s">
        <v>669</v>
      </c>
    </row>
    <row r="188" spans="1:65" s="2" customFormat="1" ht="29.25">
      <c r="A188" s="29"/>
      <c r="B188" s="30"/>
      <c r="C188" s="29"/>
      <c r="D188" s="183" t="s">
        <v>182</v>
      </c>
      <c r="E188" s="29"/>
      <c r="F188" s="184" t="s">
        <v>670</v>
      </c>
      <c r="G188" s="29"/>
      <c r="H188" s="29"/>
      <c r="I188" s="185"/>
      <c r="J188" s="185"/>
      <c r="K188" s="29"/>
      <c r="L188" s="29"/>
      <c r="M188" s="30"/>
      <c r="N188" s="186"/>
      <c r="O188" s="187"/>
      <c r="P188" s="58"/>
      <c r="Q188" s="58"/>
      <c r="R188" s="58"/>
      <c r="S188" s="58"/>
      <c r="T188" s="58"/>
      <c r="U188" s="58"/>
      <c r="V188" s="58"/>
      <c r="W188" s="58"/>
      <c r="X188" s="59"/>
      <c r="Y188" s="29"/>
      <c r="Z188" s="29"/>
      <c r="AA188" s="29"/>
      <c r="AB188" s="29"/>
      <c r="AC188" s="29"/>
      <c r="AD188" s="29"/>
      <c r="AE188" s="29"/>
      <c r="AT188" s="14" t="s">
        <v>182</v>
      </c>
      <c r="AU188" s="14" t="s">
        <v>91</v>
      </c>
    </row>
    <row r="189" spans="1:65" s="2" customFormat="1" ht="16.5" customHeight="1">
      <c r="A189" s="29"/>
      <c r="B189" s="157"/>
      <c r="C189" s="158" t="s">
        <v>671</v>
      </c>
      <c r="D189" s="158" t="s">
        <v>139</v>
      </c>
      <c r="E189" s="159" t="s">
        <v>291</v>
      </c>
      <c r="F189" s="160" t="s">
        <v>292</v>
      </c>
      <c r="G189" s="161" t="s">
        <v>293</v>
      </c>
      <c r="H189" s="188"/>
      <c r="I189" s="163"/>
      <c r="J189" s="163"/>
      <c r="K189" s="164">
        <f>ROUND(P189*H189,2)</f>
        <v>0</v>
      </c>
      <c r="L189" s="165"/>
      <c r="M189" s="30"/>
      <c r="N189" s="166" t="s">
        <v>1</v>
      </c>
      <c r="O189" s="167" t="s">
        <v>41</v>
      </c>
      <c r="P189" s="168">
        <f>I189+J189</f>
        <v>0</v>
      </c>
      <c r="Q189" s="168">
        <f>ROUND(I189*H189,2)</f>
        <v>0</v>
      </c>
      <c r="R189" s="168">
        <f>ROUND(J189*H189,2)</f>
        <v>0</v>
      </c>
      <c r="S189" s="58"/>
      <c r="T189" s="169">
        <f>S189*H189</f>
        <v>0</v>
      </c>
      <c r="U189" s="169">
        <v>0</v>
      </c>
      <c r="V189" s="169">
        <f>U189*H189</f>
        <v>0</v>
      </c>
      <c r="W189" s="169">
        <v>0</v>
      </c>
      <c r="X189" s="170">
        <f>W189*H189</f>
        <v>0</v>
      </c>
      <c r="Y189" s="29"/>
      <c r="Z189" s="29"/>
      <c r="AA189" s="29"/>
      <c r="AB189" s="29"/>
      <c r="AC189" s="29"/>
      <c r="AD189" s="29"/>
      <c r="AE189" s="29"/>
      <c r="AR189" s="171" t="s">
        <v>143</v>
      </c>
      <c r="AT189" s="171" t="s">
        <v>139</v>
      </c>
      <c r="AU189" s="171" t="s">
        <v>91</v>
      </c>
      <c r="AY189" s="14" t="s">
        <v>136</v>
      </c>
      <c r="BE189" s="172">
        <f>IF(O189="základná",K189,0)</f>
        <v>0</v>
      </c>
      <c r="BF189" s="172">
        <f>IF(O189="znížená",K189,0)</f>
        <v>0</v>
      </c>
      <c r="BG189" s="172">
        <f>IF(O189="zákl. prenesená",K189,0)</f>
        <v>0</v>
      </c>
      <c r="BH189" s="172">
        <f>IF(O189="zníž. prenesená",K189,0)</f>
        <v>0</v>
      </c>
      <c r="BI189" s="172">
        <f>IF(O189="nulová",K189,0)</f>
        <v>0</v>
      </c>
      <c r="BJ189" s="14" t="s">
        <v>91</v>
      </c>
      <c r="BK189" s="172">
        <f>ROUND(P189*H189,2)</f>
        <v>0</v>
      </c>
      <c r="BL189" s="14" t="s">
        <v>143</v>
      </c>
      <c r="BM189" s="171" t="s">
        <v>672</v>
      </c>
    </row>
    <row r="190" spans="1:65" s="2" customFormat="1" ht="16.5" customHeight="1">
      <c r="A190" s="29"/>
      <c r="B190" s="157"/>
      <c r="C190" s="158" t="s">
        <v>673</v>
      </c>
      <c r="D190" s="158" t="s">
        <v>139</v>
      </c>
      <c r="E190" s="159" t="s">
        <v>296</v>
      </c>
      <c r="F190" s="160" t="s">
        <v>297</v>
      </c>
      <c r="G190" s="161" t="s">
        <v>293</v>
      </c>
      <c r="H190" s="188"/>
      <c r="I190" s="163"/>
      <c r="J190" s="163"/>
      <c r="K190" s="164">
        <f>ROUND(P190*H190,2)</f>
        <v>0</v>
      </c>
      <c r="L190" s="165"/>
      <c r="M190" s="30"/>
      <c r="N190" s="166" t="s">
        <v>1</v>
      </c>
      <c r="O190" s="167" t="s">
        <v>41</v>
      </c>
      <c r="P190" s="168">
        <f>I190+J190</f>
        <v>0</v>
      </c>
      <c r="Q190" s="168">
        <f>ROUND(I190*H190,2)</f>
        <v>0</v>
      </c>
      <c r="R190" s="168">
        <f>ROUND(J190*H190,2)</f>
        <v>0</v>
      </c>
      <c r="S190" s="58"/>
      <c r="T190" s="169">
        <f>S190*H190</f>
        <v>0</v>
      </c>
      <c r="U190" s="169">
        <v>0</v>
      </c>
      <c r="V190" s="169">
        <f>U190*H190</f>
        <v>0</v>
      </c>
      <c r="W190" s="169">
        <v>0</v>
      </c>
      <c r="X190" s="170">
        <f>W190*H190</f>
        <v>0</v>
      </c>
      <c r="Y190" s="29"/>
      <c r="Z190" s="29"/>
      <c r="AA190" s="29"/>
      <c r="AB190" s="29"/>
      <c r="AC190" s="29"/>
      <c r="AD190" s="29"/>
      <c r="AE190" s="29"/>
      <c r="AR190" s="171" t="s">
        <v>143</v>
      </c>
      <c r="AT190" s="171" t="s">
        <v>139</v>
      </c>
      <c r="AU190" s="171" t="s">
        <v>91</v>
      </c>
      <c r="AY190" s="14" t="s">
        <v>136</v>
      </c>
      <c r="BE190" s="172">
        <f>IF(O190="základná",K190,0)</f>
        <v>0</v>
      </c>
      <c r="BF190" s="172">
        <f>IF(O190="znížená",K190,0)</f>
        <v>0</v>
      </c>
      <c r="BG190" s="172">
        <f>IF(O190="zákl. prenesená",K190,0)</f>
        <v>0</v>
      </c>
      <c r="BH190" s="172">
        <f>IF(O190="zníž. prenesená",K190,0)</f>
        <v>0</v>
      </c>
      <c r="BI190" s="172">
        <f>IF(O190="nulová",K190,0)</f>
        <v>0</v>
      </c>
      <c r="BJ190" s="14" t="s">
        <v>91</v>
      </c>
      <c r="BK190" s="172">
        <f>ROUND(P190*H190,2)</f>
        <v>0</v>
      </c>
      <c r="BL190" s="14" t="s">
        <v>143</v>
      </c>
      <c r="BM190" s="171" t="s">
        <v>674</v>
      </c>
    </row>
    <row r="191" spans="1:65" s="2" customFormat="1" ht="16.5" customHeight="1">
      <c r="A191" s="29"/>
      <c r="B191" s="157"/>
      <c r="C191" s="158" t="s">
        <v>675</v>
      </c>
      <c r="D191" s="158" t="s">
        <v>139</v>
      </c>
      <c r="E191" s="159" t="s">
        <v>300</v>
      </c>
      <c r="F191" s="160" t="s">
        <v>301</v>
      </c>
      <c r="G191" s="161" t="s">
        <v>293</v>
      </c>
      <c r="H191" s="188"/>
      <c r="I191" s="163"/>
      <c r="J191" s="163"/>
      <c r="K191" s="164">
        <f>ROUND(P191*H191,2)</f>
        <v>0</v>
      </c>
      <c r="L191" s="165"/>
      <c r="M191" s="30"/>
      <c r="N191" s="166" t="s">
        <v>1</v>
      </c>
      <c r="O191" s="167" t="s">
        <v>41</v>
      </c>
      <c r="P191" s="168">
        <f>I191+J191</f>
        <v>0</v>
      </c>
      <c r="Q191" s="168">
        <f>ROUND(I191*H191,2)</f>
        <v>0</v>
      </c>
      <c r="R191" s="168">
        <f>ROUND(J191*H191,2)</f>
        <v>0</v>
      </c>
      <c r="S191" s="58"/>
      <c r="T191" s="169">
        <f>S191*H191</f>
        <v>0</v>
      </c>
      <c r="U191" s="169">
        <v>0</v>
      </c>
      <c r="V191" s="169">
        <f>U191*H191</f>
        <v>0</v>
      </c>
      <c r="W191" s="169">
        <v>0</v>
      </c>
      <c r="X191" s="170">
        <f>W191*H191</f>
        <v>0</v>
      </c>
      <c r="Y191" s="29"/>
      <c r="Z191" s="29"/>
      <c r="AA191" s="29"/>
      <c r="AB191" s="29"/>
      <c r="AC191" s="29"/>
      <c r="AD191" s="29"/>
      <c r="AE191" s="29"/>
      <c r="AR191" s="171" t="s">
        <v>143</v>
      </c>
      <c r="AT191" s="171" t="s">
        <v>139</v>
      </c>
      <c r="AU191" s="171" t="s">
        <v>91</v>
      </c>
      <c r="AY191" s="14" t="s">
        <v>136</v>
      </c>
      <c r="BE191" s="172">
        <f>IF(O191="základná",K191,0)</f>
        <v>0</v>
      </c>
      <c r="BF191" s="172">
        <f>IF(O191="znížená",K191,0)</f>
        <v>0</v>
      </c>
      <c r="BG191" s="172">
        <f>IF(O191="zákl. prenesená",K191,0)</f>
        <v>0</v>
      </c>
      <c r="BH191" s="172">
        <f>IF(O191="zníž. prenesená",K191,0)</f>
        <v>0</v>
      </c>
      <c r="BI191" s="172">
        <f>IF(O191="nulová",K191,0)</f>
        <v>0</v>
      </c>
      <c r="BJ191" s="14" t="s">
        <v>91</v>
      </c>
      <c r="BK191" s="172">
        <f>ROUND(P191*H191,2)</f>
        <v>0</v>
      </c>
      <c r="BL191" s="14" t="s">
        <v>143</v>
      </c>
      <c r="BM191" s="171" t="s">
        <v>676</v>
      </c>
    </row>
    <row r="192" spans="1:65" s="2" customFormat="1" ht="16.5" customHeight="1">
      <c r="A192" s="29"/>
      <c r="B192" s="157"/>
      <c r="C192" s="158" t="s">
        <v>677</v>
      </c>
      <c r="D192" s="158" t="s">
        <v>139</v>
      </c>
      <c r="E192" s="159" t="s">
        <v>304</v>
      </c>
      <c r="F192" s="160" t="s">
        <v>305</v>
      </c>
      <c r="G192" s="161" t="s">
        <v>293</v>
      </c>
      <c r="H192" s="188"/>
      <c r="I192" s="163"/>
      <c r="J192" s="163"/>
      <c r="K192" s="164">
        <f>ROUND(P192*H192,2)</f>
        <v>0</v>
      </c>
      <c r="L192" s="165"/>
      <c r="M192" s="30"/>
      <c r="N192" s="166" t="s">
        <v>1</v>
      </c>
      <c r="O192" s="167" t="s">
        <v>41</v>
      </c>
      <c r="P192" s="168">
        <f>I192+J192</f>
        <v>0</v>
      </c>
      <c r="Q192" s="168">
        <f>ROUND(I192*H192,2)</f>
        <v>0</v>
      </c>
      <c r="R192" s="168">
        <f>ROUND(J192*H192,2)</f>
        <v>0</v>
      </c>
      <c r="S192" s="58"/>
      <c r="T192" s="169">
        <f>S192*H192</f>
        <v>0</v>
      </c>
      <c r="U192" s="169">
        <v>0</v>
      </c>
      <c r="V192" s="169">
        <f>U192*H192</f>
        <v>0</v>
      </c>
      <c r="W192" s="169">
        <v>0</v>
      </c>
      <c r="X192" s="170">
        <f>W192*H192</f>
        <v>0</v>
      </c>
      <c r="Y192" s="29"/>
      <c r="Z192" s="29"/>
      <c r="AA192" s="29"/>
      <c r="AB192" s="29"/>
      <c r="AC192" s="29"/>
      <c r="AD192" s="29"/>
      <c r="AE192" s="29"/>
      <c r="AR192" s="171" t="s">
        <v>176</v>
      </c>
      <c r="AT192" s="171" t="s">
        <v>139</v>
      </c>
      <c r="AU192" s="171" t="s">
        <v>91</v>
      </c>
      <c r="AY192" s="14" t="s">
        <v>136</v>
      </c>
      <c r="BE192" s="172">
        <f>IF(O192="základná",K192,0)</f>
        <v>0</v>
      </c>
      <c r="BF192" s="172">
        <f>IF(O192="znížená",K192,0)</f>
        <v>0</v>
      </c>
      <c r="BG192" s="172">
        <f>IF(O192="zákl. prenesená",K192,0)</f>
        <v>0</v>
      </c>
      <c r="BH192" s="172">
        <f>IF(O192="zníž. prenesená",K192,0)</f>
        <v>0</v>
      </c>
      <c r="BI192" s="172">
        <f>IF(O192="nulová",K192,0)</f>
        <v>0</v>
      </c>
      <c r="BJ192" s="14" t="s">
        <v>91</v>
      </c>
      <c r="BK192" s="172">
        <f>ROUND(P192*H192,2)</f>
        <v>0</v>
      </c>
      <c r="BL192" s="14" t="s">
        <v>176</v>
      </c>
      <c r="BM192" s="171" t="s">
        <v>678</v>
      </c>
    </row>
    <row r="193" spans="1:65" s="2" customFormat="1" ht="16.5" customHeight="1">
      <c r="A193" s="29"/>
      <c r="B193" s="157"/>
      <c r="C193" s="158" t="s">
        <v>679</v>
      </c>
      <c r="D193" s="158" t="s">
        <v>139</v>
      </c>
      <c r="E193" s="159" t="s">
        <v>308</v>
      </c>
      <c r="F193" s="160" t="s">
        <v>309</v>
      </c>
      <c r="G193" s="161" t="s">
        <v>293</v>
      </c>
      <c r="H193" s="188"/>
      <c r="I193" s="163"/>
      <c r="J193" s="163"/>
      <c r="K193" s="164">
        <f>ROUND(P193*H193,2)</f>
        <v>0</v>
      </c>
      <c r="L193" s="165"/>
      <c r="M193" s="30"/>
      <c r="N193" s="166" t="s">
        <v>1</v>
      </c>
      <c r="O193" s="167" t="s">
        <v>41</v>
      </c>
      <c r="P193" s="168">
        <f>I193+J193</f>
        <v>0</v>
      </c>
      <c r="Q193" s="168">
        <f>ROUND(I193*H193,2)</f>
        <v>0</v>
      </c>
      <c r="R193" s="168">
        <f>ROUND(J193*H193,2)</f>
        <v>0</v>
      </c>
      <c r="S193" s="58"/>
      <c r="T193" s="169">
        <f>S193*H193</f>
        <v>0</v>
      </c>
      <c r="U193" s="169">
        <v>0</v>
      </c>
      <c r="V193" s="169">
        <f>U193*H193</f>
        <v>0</v>
      </c>
      <c r="W193" s="169">
        <v>0</v>
      </c>
      <c r="X193" s="170">
        <f>W193*H193</f>
        <v>0</v>
      </c>
      <c r="Y193" s="29"/>
      <c r="Z193" s="29"/>
      <c r="AA193" s="29"/>
      <c r="AB193" s="29"/>
      <c r="AC193" s="29"/>
      <c r="AD193" s="29"/>
      <c r="AE193" s="29"/>
      <c r="AR193" s="171" t="s">
        <v>143</v>
      </c>
      <c r="AT193" s="171" t="s">
        <v>139</v>
      </c>
      <c r="AU193" s="171" t="s">
        <v>91</v>
      </c>
      <c r="AY193" s="14" t="s">
        <v>136</v>
      </c>
      <c r="BE193" s="172">
        <f>IF(O193="základná",K193,0)</f>
        <v>0</v>
      </c>
      <c r="BF193" s="172">
        <f>IF(O193="znížená",K193,0)</f>
        <v>0</v>
      </c>
      <c r="BG193" s="172">
        <f>IF(O193="zákl. prenesená",K193,0)</f>
        <v>0</v>
      </c>
      <c r="BH193" s="172">
        <f>IF(O193="zníž. prenesená",K193,0)</f>
        <v>0</v>
      </c>
      <c r="BI193" s="172">
        <f>IF(O193="nulová",K193,0)</f>
        <v>0</v>
      </c>
      <c r="BJ193" s="14" t="s">
        <v>91</v>
      </c>
      <c r="BK193" s="172">
        <f>ROUND(P193*H193,2)</f>
        <v>0</v>
      </c>
      <c r="BL193" s="14" t="s">
        <v>143</v>
      </c>
      <c r="BM193" s="171" t="s">
        <v>680</v>
      </c>
    </row>
    <row r="194" spans="1:65" s="12" customFormat="1" ht="22.9" customHeight="1">
      <c r="B194" s="143"/>
      <c r="D194" s="144" t="s">
        <v>76</v>
      </c>
      <c r="E194" s="155" t="s">
        <v>311</v>
      </c>
      <c r="F194" s="155" t="s">
        <v>312</v>
      </c>
      <c r="I194" s="146"/>
      <c r="J194" s="146"/>
      <c r="K194" s="156">
        <f>BK194</f>
        <v>0</v>
      </c>
      <c r="M194" s="143"/>
      <c r="N194" s="148"/>
      <c r="O194" s="149"/>
      <c r="P194" s="149"/>
      <c r="Q194" s="150">
        <f>Q195</f>
        <v>0</v>
      </c>
      <c r="R194" s="150">
        <f>R195</f>
        <v>0</v>
      </c>
      <c r="S194" s="149"/>
      <c r="T194" s="151">
        <f>T195</f>
        <v>0</v>
      </c>
      <c r="U194" s="149"/>
      <c r="V194" s="151">
        <f>V195</f>
        <v>0</v>
      </c>
      <c r="W194" s="149"/>
      <c r="X194" s="152">
        <f>X195</f>
        <v>0</v>
      </c>
      <c r="AR194" s="144" t="s">
        <v>135</v>
      </c>
      <c r="AT194" s="153" t="s">
        <v>76</v>
      </c>
      <c r="AU194" s="153" t="s">
        <v>85</v>
      </c>
      <c r="AY194" s="144" t="s">
        <v>136</v>
      </c>
      <c r="BK194" s="154">
        <f>BK195</f>
        <v>0</v>
      </c>
    </row>
    <row r="195" spans="1:65" s="2" customFormat="1" ht="24.2" customHeight="1">
      <c r="A195" s="29"/>
      <c r="B195" s="157"/>
      <c r="C195" s="158" t="s">
        <v>681</v>
      </c>
      <c r="D195" s="158" t="s">
        <v>139</v>
      </c>
      <c r="E195" s="159" t="s">
        <v>314</v>
      </c>
      <c r="F195" s="160" t="s">
        <v>315</v>
      </c>
      <c r="G195" s="161" t="s">
        <v>316</v>
      </c>
      <c r="H195" s="162">
        <v>1</v>
      </c>
      <c r="I195" s="163"/>
      <c r="J195" s="163"/>
      <c r="K195" s="164">
        <f>ROUND(P195*H195,2)</f>
        <v>0</v>
      </c>
      <c r="L195" s="165"/>
      <c r="M195" s="30"/>
      <c r="N195" s="193" t="s">
        <v>1</v>
      </c>
      <c r="O195" s="194" t="s">
        <v>41</v>
      </c>
      <c r="P195" s="195">
        <f>I195+J195</f>
        <v>0</v>
      </c>
      <c r="Q195" s="195">
        <f>ROUND(I195*H195,2)</f>
        <v>0</v>
      </c>
      <c r="R195" s="195">
        <f>ROUND(J195*H195,2)</f>
        <v>0</v>
      </c>
      <c r="S195" s="191"/>
      <c r="T195" s="196">
        <f>S195*H195</f>
        <v>0</v>
      </c>
      <c r="U195" s="196">
        <v>0</v>
      </c>
      <c r="V195" s="196">
        <f>U195*H195</f>
        <v>0</v>
      </c>
      <c r="W195" s="196">
        <v>0</v>
      </c>
      <c r="X195" s="197">
        <f>W195*H195</f>
        <v>0</v>
      </c>
      <c r="Y195" s="29"/>
      <c r="Z195" s="29"/>
      <c r="AA195" s="29"/>
      <c r="AB195" s="29"/>
      <c r="AC195" s="29"/>
      <c r="AD195" s="29"/>
      <c r="AE195" s="29"/>
      <c r="AR195" s="171" t="s">
        <v>143</v>
      </c>
      <c r="AT195" s="171" t="s">
        <v>139</v>
      </c>
      <c r="AU195" s="171" t="s">
        <v>91</v>
      </c>
      <c r="AY195" s="14" t="s">
        <v>136</v>
      </c>
      <c r="BE195" s="172">
        <f>IF(O195="základná",K195,0)</f>
        <v>0</v>
      </c>
      <c r="BF195" s="172">
        <f>IF(O195="znížená",K195,0)</f>
        <v>0</v>
      </c>
      <c r="BG195" s="172">
        <f>IF(O195="zákl. prenesená",K195,0)</f>
        <v>0</v>
      </c>
      <c r="BH195" s="172">
        <f>IF(O195="zníž. prenesená",K195,0)</f>
        <v>0</v>
      </c>
      <c r="BI195" s="172">
        <f>IF(O195="nulová",K195,0)</f>
        <v>0</v>
      </c>
      <c r="BJ195" s="14" t="s">
        <v>91</v>
      </c>
      <c r="BK195" s="172">
        <f>ROUND(P195*H195,2)</f>
        <v>0</v>
      </c>
      <c r="BL195" s="14" t="s">
        <v>143</v>
      </c>
      <c r="BM195" s="171" t="s">
        <v>682</v>
      </c>
    </row>
    <row r="196" spans="1:65" s="2" customFormat="1" ht="6.95" customHeight="1">
      <c r="A196" s="29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30"/>
      <c r="N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</row>
  </sheetData>
  <autoFilter ref="C120:L195" xr:uid="{00000000-0009-0000-0000-000005000000}"/>
  <mergeCells count="9">
    <mergeCell ref="E87:H87"/>
    <mergeCell ref="E111:H111"/>
    <mergeCell ref="E113:H113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BL - Bleskozvod a uzemnenie</vt:lpstr>
      <vt:lpstr>FTV - Fotovoltický zdroj</vt:lpstr>
      <vt:lpstr>RFTVE - Rozvádzač</vt:lpstr>
      <vt:lpstr>RH - Rozvádzač</vt:lpstr>
      <vt:lpstr>SV - Umelé osvetlenie, vn...</vt:lpstr>
      <vt:lpstr>'BL - Bleskozvod a uzemnenie'!Názvy_tlače</vt:lpstr>
      <vt:lpstr>'FTV - Fotovoltický zdroj'!Názvy_tlače</vt:lpstr>
      <vt:lpstr>'Rekapitulácia stavby'!Názvy_tlače</vt:lpstr>
      <vt:lpstr>'RFTVE - Rozvádzač'!Názvy_tlače</vt:lpstr>
      <vt:lpstr>'RH - Rozvádzač'!Názvy_tlače</vt:lpstr>
      <vt:lpstr>'SV - Umelé osvetlenie, vn...'!Názvy_tlače</vt:lpstr>
      <vt:lpstr>'BL - Bleskozvod a uzemnenie'!Oblasť_tlače</vt:lpstr>
      <vt:lpstr>'FTV - Fotovoltický zdroj'!Oblasť_tlače</vt:lpstr>
      <vt:lpstr>'Rekapitulácia stavby'!Oblasť_tlače</vt:lpstr>
      <vt:lpstr>'RFTVE - Rozvádzač'!Oblasť_tlače</vt:lpstr>
      <vt:lpstr>'RH - Rozvádzač'!Oblasť_tlače</vt:lpstr>
      <vt:lpstr>'SV - Umelé osvetlenie, vn...'!Oblasť_tlače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DESKTOP-AINO7HQ\tibika</dc:creator>
  <cp:lastModifiedBy>archb</cp:lastModifiedBy>
  <dcterms:created xsi:type="dcterms:W3CDTF">2022-02-24T17:00:17Z</dcterms:created>
  <dcterms:modified xsi:type="dcterms:W3CDTF">2022-02-25T07:45:08Z</dcterms:modified>
</cp:coreProperties>
</file>